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9450" windowHeight="6510" activeTab="0"/>
  </bookViews>
  <sheets>
    <sheet name="Однократное внесение" sheetId="1" r:id="rId1"/>
    <sheet name="Ежедневное внесение" sheetId="2" r:id="rId2"/>
    <sheet name="Помощь" sheetId="3" r:id="rId3"/>
  </sheets>
  <definedNames>
    <definedName name="Внесенная_доза__мг_л" localSheetId="1">'Ежедневное внесение'!$B$5</definedName>
    <definedName name="Внесенная_доза__мг_л">'Однократное внесение'!$B$5</definedName>
    <definedName name="Константа_элиминации_К" localSheetId="1">'Ежедневное внесение'!$B$9</definedName>
    <definedName name="Константа_элиминации_К">'Однократное внесение'!$B$9</definedName>
    <definedName name="Концентрация_в_заливаемой_воде__мг_л" localSheetId="1">'Ежедневное внесение'!$B$7</definedName>
    <definedName name="Концентрация_в_заливаемой_воде__мг_л">'Однократное внесение'!$B$7</definedName>
    <definedName name="Начальная_концентрация__мг_л" localSheetId="1">'Ежедневное внесение'!$B$6</definedName>
    <definedName name="Начальная_концентрация__мг_л">'Однократное внесение'!$B$6</definedName>
    <definedName name="Объем_аквариума__л" localSheetId="1">'Ежедневное внесение'!$B$3</definedName>
    <definedName name="Объем_аквариума__л">'Однократное внесение'!$B$3</definedName>
    <definedName name="Объем_протоки__л_в_сутки" localSheetId="1">'Ежедневное внесение'!$B$4</definedName>
    <definedName name="Объем_протоки__л_в_сутки">'Однократное внесение'!$B$4</definedName>
    <definedName name="сут_1">'Ежедневное внесение'!$E$2</definedName>
    <definedName name="сут_10">'Ежедневное внесение'!$E$227</definedName>
    <definedName name="сут_2">'Ежедневное внесение'!$E$27</definedName>
    <definedName name="сут_3">'Ежедневное внесение'!$E$52</definedName>
    <definedName name="сут_4">'Ежедневное внесение'!$E$77</definedName>
    <definedName name="сут_5">'Ежедневное внесение'!$E$102</definedName>
    <definedName name="сут_6">'Ежедневное внесение'!$E$127</definedName>
    <definedName name="сут_7">'Ежедневное внесение'!$E$152</definedName>
    <definedName name="сут_8">'Ежедневное внесение'!$E$177</definedName>
    <definedName name="сут_9">'Ежедневное внесение'!$E$202</definedName>
  </definedNames>
  <calcPr fullCalcOnLoad="1"/>
</workbook>
</file>

<file path=xl/sharedStrings.xml><?xml version="1.0" encoding="utf-8"?>
<sst xmlns="http://schemas.openxmlformats.org/spreadsheetml/2006/main" count="24" uniqueCount="19">
  <si>
    <t>Объем протоки (л в сутки)</t>
  </si>
  <si>
    <t>Концентрация (мг/л)</t>
  </si>
  <si>
    <t>Объем воды в аквариуме (л)</t>
  </si>
  <si>
    <t>Внесенная доза вещества (мг/л)</t>
  </si>
  <si>
    <t>Начальная концентрация вещества (мг/л)</t>
  </si>
  <si>
    <t>Константа элиминации К</t>
  </si>
  <si>
    <t>Время после внесения дозы (ч)</t>
  </si>
  <si>
    <t>Концентрация вещества в заливаемой воде (мг/л)</t>
  </si>
  <si>
    <t>Динамика концентрации вещества в первые 48 часов после однократного внесения.</t>
  </si>
  <si>
    <t>часы</t>
  </si>
  <si>
    <t>конц</t>
  </si>
  <si>
    <t>сут</t>
  </si>
  <si>
    <t>Для учета поступающего вещества с проточной водой введена формула:</t>
  </si>
  <si>
    <t>Расчет проводился по уравнению фармакокинетики:</t>
  </si>
  <si>
    <t xml:space="preserve">Ячейки, помеченные зеленым цветом доступны для ввода данных. </t>
  </si>
  <si>
    <t>Остальные ячейки защищены от изменений.</t>
  </si>
  <si>
    <t>Для снятия защиты листа пароль не требуется.</t>
  </si>
  <si>
    <t>Динамика концентрации вещества в в течении 10 суток при регулярном внесении 1 раз в сутки.</t>
  </si>
  <si>
    <t>Внесенная доза вещества (мг/л) в сутки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</si>
</sst>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00"/>
    <numFmt numFmtId="165" formatCode="0.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[$-FC19]d\ mmmm\ yyyy\ &quot;г.&quot;"/>
  </numFmts>
  <fonts count="8">
    <font>
      <sz val="10"/>
      <name val="Arial Cyr"/>
      <family val="0"/>
    </font>
    <font>
      <sz val="8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sz val="11"/>
      <name val="Arial Cyr"/>
      <family val="0"/>
    </font>
    <font>
      <b/>
      <sz val="10"/>
      <name val="Tahoma"/>
      <family val="2"/>
    </font>
    <font>
      <b/>
      <sz val="12"/>
      <name val="Arial Cyr"/>
      <family val="0"/>
    </font>
    <font>
      <sz val="10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/>
    </xf>
    <xf numFmtId="171" fontId="2" fillId="3" borderId="1" xfId="0" applyNumberFormat="1" applyFont="1" applyFill="1" applyBorder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2" borderId="1" xfId="0" applyFont="1" applyFill="1" applyBorder="1" applyAlignment="1">
      <alignment horizontal="center" wrapText="1"/>
    </xf>
    <xf numFmtId="2" fontId="2" fillId="2" borderId="1" xfId="0" applyNumberFormat="1" applyFont="1" applyFill="1" applyBorder="1" applyAlignment="1">
      <alignment/>
    </xf>
    <xf numFmtId="0" fontId="2" fillId="2" borderId="1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3" fillId="4" borderId="1" xfId="0" applyFont="1" applyFill="1" applyBorder="1" applyAlignment="1" applyProtection="1">
      <alignment/>
      <protection locked="0"/>
    </xf>
    <xf numFmtId="0" fontId="7" fillId="2" borderId="0" xfId="0" applyFont="1" applyFill="1" applyAlignment="1">
      <alignment/>
    </xf>
    <xf numFmtId="0" fontId="5" fillId="5" borderId="2" xfId="0" applyFont="1" applyFill="1" applyBorder="1" applyAlignment="1">
      <alignment/>
    </xf>
    <xf numFmtId="0" fontId="5" fillId="5" borderId="3" xfId="0" applyFont="1" applyFill="1" applyBorder="1" applyAlignment="1">
      <alignment/>
    </xf>
    <xf numFmtId="0" fontId="5" fillId="5" borderId="4" xfId="0" applyFont="1" applyFill="1" applyBorder="1" applyAlignment="1">
      <alignment/>
    </xf>
    <xf numFmtId="0" fontId="5" fillId="5" borderId="1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'Однократное внесение'!$E$2</c:f>
              <c:strCache>
                <c:ptCount val="1"/>
                <c:pt idx="0">
                  <c:v>Концентрация (мг/л)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'Однократное внесение'!$D$3:$D$51</c:f>
              <c:numCache>
                <c:ptCount val="4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</c:numCache>
            </c:numRef>
          </c:cat>
          <c:val>
            <c:numRef>
              <c:f>'Однократное внесение'!$E$3:$E$51</c:f>
              <c:numCache>
                <c:ptCount val="49"/>
                <c:pt idx="0">
                  <c:v>10</c:v>
                </c:pt>
                <c:pt idx="1">
                  <c:v>9.591894571091382</c:v>
                </c:pt>
                <c:pt idx="2">
                  <c:v>9.200444146293233</c:v>
                </c:pt>
                <c:pt idx="3">
                  <c:v>8.824969025845954</c:v>
                </c:pt>
                <c:pt idx="4">
                  <c:v>8.464817248906142</c:v>
                </c:pt>
                <c:pt idx="5">
                  <c:v>8.11936346150635</c:v>
                </c:pt>
                <c:pt idx="6">
                  <c:v>7.788007830714049</c:v>
                </c:pt>
                <c:pt idx="7">
                  <c:v>7.470175003104326</c:v>
                </c:pt>
                <c:pt idx="8">
                  <c:v>7.1653131057378925</c:v>
                </c:pt>
                <c:pt idx="9">
                  <c:v>6.872892787909723</c:v>
                </c:pt>
                <c:pt idx="10">
                  <c:v>6.592406302004438</c:v>
                </c:pt>
                <c:pt idx="11">
                  <c:v>6.3233666218624975</c:v>
                </c:pt>
                <c:pt idx="12">
                  <c:v>6.065306597126334</c:v>
                </c:pt>
                <c:pt idx="13">
                  <c:v>5.817778142098083</c:v>
                </c:pt>
                <c:pt idx="14">
                  <c:v>5.580351457700471</c:v>
                </c:pt>
                <c:pt idx="15">
                  <c:v>5.352614285189903</c:v>
                </c:pt>
                <c:pt idx="16">
                  <c:v>5.134171190325921</c:v>
                </c:pt>
                <c:pt idx="17">
                  <c:v>4.924642876754098</c:v>
                </c:pt>
                <c:pt idx="18">
                  <c:v>4.723665527410147</c:v>
                </c:pt>
                <c:pt idx="19">
                  <c:v>4.53089017280169</c:v>
                </c:pt>
                <c:pt idx="20">
                  <c:v>4.345982085070783</c:v>
                </c:pt>
                <c:pt idx="21">
                  <c:v>4.168620196785084</c:v>
                </c:pt>
                <c:pt idx="22">
                  <c:v>3.9984965434484736</c:v>
                </c:pt>
                <c:pt idx="23">
                  <c:v>3.8353157287631072</c:v>
                </c:pt>
                <c:pt idx="24">
                  <c:v>3.6787944117144233</c:v>
                </c:pt>
                <c:pt idx="25">
                  <c:v>3.5286608145884895</c:v>
                </c:pt>
                <c:pt idx="26">
                  <c:v>3.3846542510674222</c:v>
                </c:pt>
                <c:pt idx="27">
                  <c:v>3.2465246735834974</c:v>
                </c:pt>
                <c:pt idx="28">
                  <c:v>3.1140322391459776</c:v>
                </c:pt>
                <c:pt idx="29">
                  <c:v>2.9869468928867837</c:v>
                </c:pt>
                <c:pt idx="30">
                  <c:v>2.865047968601901</c:v>
                </c:pt>
                <c:pt idx="31">
                  <c:v>2.748123805594897</c:v>
                </c:pt>
                <c:pt idx="32">
                  <c:v>2.6359713811572676</c:v>
                </c:pt>
                <c:pt idx="33">
                  <c:v>2.5283959580474646</c:v>
                </c:pt>
                <c:pt idx="34">
                  <c:v>2.425210746356487</c:v>
                </c:pt>
                <c:pt idx="35">
                  <c:v>2.326236579172927</c:v>
                </c:pt>
                <c:pt idx="36">
                  <c:v>2.231301601484298</c:v>
                </c:pt>
                <c:pt idx="37">
                  <c:v>2.140240971774475</c:v>
                </c:pt>
                <c:pt idx="38">
                  <c:v>2.052896575799093</c:v>
                </c:pt>
                <c:pt idx="39">
                  <c:v>1.9691167520419406</c:v>
                </c:pt>
                <c:pt idx="40">
                  <c:v>1.8887560283756186</c:v>
                </c:pt>
                <c:pt idx="41">
                  <c:v>1.8116748694692215</c:v>
                </c:pt>
                <c:pt idx="42">
                  <c:v>1.7377394345044515</c:v>
                </c:pt>
                <c:pt idx="43">
                  <c:v>1.6668213447794655</c:v>
                </c:pt>
                <c:pt idx="44">
                  <c:v>1.598797460796939</c:v>
                </c:pt>
                <c:pt idx="45">
                  <c:v>1.5335496684492846</c:v>
                </c:pt>
                <c:pt idx="46">
                  <c:v>1.4709646739297686</c:v>
                </c:pt>
                <c:pt idx="47">
                  <c:v>1.410933807013415</c:v>
                </c:pt>
                <c:pt idx="48">
                  <c:v>1.353352832366127</c:v>
                </c:pt>
              </c:numCache>
            </c:numRef>
          </c:val>
          <c:smooth val="0"/>
        </c:ser>
        <c:axId val="63596070"/>
        <c:axId val="35493719"/>
      </c:lineChart>
      <c:catAx>
        <c:axId val="635960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Время (ч)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493719"/>
        <c:crosses val="autoZero"/>
        <c:auto val="1"/>
        <c:lblOffset val="100"/>
        <c:tickLblSkip val="2"/>
        <c:tickMarkSkip val="2"/>
        <c:noMultiLvlLbl val="0"/>
      </c:catAx>
      <c:valAx>
        <c:axId val="354937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Концентрация (мг/л)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/>
            </a:ln>
          </c:spPr>
        </c:majorGridlines>
        <c:minorGridlines/>
        <c:delete val="0"/>
        <c:numFmt formatCode="General" sourceLinked="1"/>
        <c:majorTickMark val="out"/>
        <c:minorTickMark val="none"/>
        <c:tickLblPos val="nextTo"/>
        <c:crossAx val="63596070"/>
        <c:crossesAt val="1"/>
        <c:crossBetween val="midCat"/>
        <c:dispUnits/>
      </c:valAx>
      <c:spPr>
        <a:gradFill rotWithShape="1">
          <a:gsLst>
            <a:gs pos="0">
              <a:srgbClr val="536868"/>
            </a:gs>
            <a:gs pos="100000">
              <a:srgbClr val="CC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1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'Ежедневное внесение'!$F$2:$F$251</c:f>
              <c:numCache>
                <c:ptCount val="250"/>
                <c:pt idx="0">
                  <c:v>0</c:v>
                </c:pt>
                <c:pt idx="25">
                  <c:v>1</c:v>
                </c:pt>
                <c:pt idx="50">
                  <c:v>2</c:v>
                </c:pt>
                <c:pt idx="75">
                  <c:v>3</c:v>
                </c:pt>
                <c:pt idx="100">
                  <c:v>4</c:v>
                </c:pt>
                <c:pt idx="125">
                  <c:v>5</c:v>
                </c:pt>
                <c:pt idx="150">
                  <c:v>6</c:v>
                </c:pt>
                <c:pt idx="175">
                  <c:v>7</c:v>
                </c:pt>
                <c:pt idx="200">
                  <c:v>8</c:v>
                </c:pt>
                <c:pt idx="225">
                  <c:v>9</c:v>
                </c:pt>
              </c:numCache>
            </c:numRef>
          </c:cat>
          <c:val>
            <c:numRef>
              <c:f>'Ежедневное внесение'!$E$2:$E$251</c:f>
              <c:numCache>
                <c:ptCount val="250"/>
                <c:pt idx="0">
                  <c:v>2</c:v>
                </c:pt>
                <c:pt idx="1">
                  <c:v>1.983402585277752</c:v>
                </c:pt>
                <c:pt idx="2">
                  <c:v>1.966942907643235</c:v>
                </c:pt>
                <c:pt idx="3">
                  <c:v>1.9506198240566652</c:v>
                </c:pt>
                <c:pt idx="4">
                  <c:v>1.9344322009640118</c:v>
                </c:pt>
                <c:pt idx="5">
                  <c:v>1.9183789142182763</c:v>
                </c:pt>
                <c:pt idx="6">
                  <c:v>1.902458849001428</c:v>
                </c:pt>
                <c:pt idx="7">
                  <c:v>1.8866708997469843</c:v>
                </c:pt>
                <c:pt idx="8">
                  <c:v>1.8710139700632356</c:v>
                </c:pt>
                <c:pt idx="9">
                  <c:v>1.8554869726571057</c:v>
                </c:pt>
                <c:pt idx="10">
                  <c:v>1.8400888292586466</c:v>
                </c:pt>
                <c:pt idx="11">
                  <c:v>1.8248184705461556</c:v>
                </c:pt>
                <c:pt idx="12">
                  <c:v>1.809674836071919</c:v>
                </c:pt>
                <c:pt idx="13">
                  <c:v>1.7946568741885682</c:v>
                </c:pt>
                <c:pt idx="14">
                  <c:v>1.7797635419760476</c:v>
                </c:pt>
                <c:pt idx="15">
                  <c:v>1.764993805169191</c:v>
                </c:pt>
                <c:pt idx="16">
                  <c:v>1.750346638085895</c:v>
                </c:pt>
                <c:pt idx="17">
                  <c:v>1.7358210235558929</c:v>
                </c:pt>
                <c:pt idx="18">
                  <c:v>1.7214159528501156</c:v>
                </c:pt>
                <c:pt idx="19">
                  <c:v>1.707130425610642</c:v>
                </c:pt>
                <c:pt idx="20">
                  <c:v>1.6929634497812283</c:v>
                </c:pt>
                <c:pt idx="21">
                  <c:v>1.6789140415384147</c:v>
                </c:pt>
                <c:pt idx="22">
                  <c:v>1.6649812252232055</c:v>
                </c:pt>
                <c:pt idx="23">
                  <c:v>1.6511640332733122</c:v>
                </c:pt>
                <c:pt idx="24">
                  <c:v>1.6374615061559636</c:v>
                </c:pt>
                <c:pt idx="25">
                  <c:v>3.6374615061559634</c:v>
                </c:pt>
                <c:pt idx="26">
                  <c:v>3.6072752775790216</c:v>
                </c:pt>
                <c:pt idx="27">
                  <c:v>3.5773395556793757</c:v>
                </c:pt>
                <c:pt idx="28">
                  <c:v>3.547652261575419</c:v>
                </c:pt>
                <c:pt idx="29">
                  <c:v>3.518211333637575</c:v>
                </c:pt>
                <c:pt idx="30">
                  <c:v>3.4890147273451264</c:v>
                </c:pt>
                <c:pt idx="31">
                  <c:v>3.4600604151442376</c:v>
                </c:pt>
                <c:pt idx="32">
                  <c:v>3.4313463863071463</c:v>
                </c:pt>
                <c:pt idx="33">
                  <c:v>3.402870646792533</c:v>
                </c:pt>
                <c:pt idx="34">
                  <c:v>3.3746312191070422</c:v>
                </c:pt>
                <c:pt idx="35">
                  <c:v>3.34662614216796</c:v>
                </c:pt>
                <c:pt idx="36">
                  <c:v>3.3188534711670203</c:v>
                </c:pt>
                <c:pt idx="37">
                  <c:v>3.2913112774353546</c:v>
                </c:pt>
                <c:pt idx="38">
                  <c:v>3.263997648309551</c:v>
                </c:pt>
                <c:pt idx="39">
                  <c:v>3.2369106869988333</c:v>
                </c:pt>
                <c:pt idx="40">
                  <c:v>3.210048512453335</c:v>
                </c:pt>
                <c:pt idx="41">
                  <c:v>3.183409259233473</c:v>
                </c:pt>
                <c:pt idx="42">
                  <c:v>3.156991077380402</c:v>
                </c:pt>
                <c:pt idx="43">
                  <c:v>3.1307921322875423</c:v>
                </c:pt>
                <c:pt idx="44">
                  <c:v>3.1048106045731787</c:v>
                </c:pt>
                <c:pt idx="45">
                  <c:v>3.0790446899541113</c:v>
                </c:pt>
                <c:pt idx="46">
                  <c:v>3.053492599120359</c:v>
                </c:pt>
                <c:pt idx="47">
                  <c:v>3.028152557610901</c:v>
                </c:pt>
                <c:pt idx="48">
                  <c:v>3.0030228056904487</c:v>
                </c:pt>
                <c:pt idx="49">
                  <c:v>2.978101598227242</c:v>
                </c:pt>
                <c:pt idx="50">
                  <c:v>4.9781015982272425</c:v>
                </c:pt>
                <c:pt idx="51">
                  <c:v>4.936789789849611</c:v>
                </c:pt>
                <c:pt idx="52">
                  <c:v>4.895820816080263</c:v>
                </c:pt>
                <c:pt idx="53">
                  <c:v>4.855191831835114</c:v>
                </c:pt>
                <c:pt idx="54">
                  <c:v>4.814900015640595</c:v>
                </c:pt>
                <c:pt idx="55">
                  <c:v>4.774942569437722</c:v>
                </c:pt>
                <c:pt idx="56">
                  <c:v>4.735316718387785</c:v>
                </c:pt>
                <c:pt idx="57">
                  <c:v>4.696019710679646</c:v>
                </c:pt>
                <c:pt idx="58">
                  <c:v>4.657048817338645</c:v>
                </c:pt>
                <c:pt idx="59">
                  <c:v>4.618401332037083</c:v>
                </c:pt>
                <c:pt idx="60">
                  <c:v>4.580074570906282</c:v>
                </c:pt>
                <c:pt idx="61">
                  <c:v>4.5420658723502045</c:v>
                </c:pt>
                <c:pt idx="62">
                  <c:v>4.504372596860621</c:v>
                </c:pt>
                <c:pt idx="63">
                  <c:v>4.4669921268338095</c:v>
                </c:pt>
                <c:pt idx="64">
                  <c:v>4.42992186638877</c:v>
                </c:pt>
                <c:pt idx="65">
                  <c:v>4.393159241186966</c:v>
                </c:pt>
                <c:pt idx="66">
                  <c:v>4.356701698253537</c:v>
                </c:pt>
                <c:pt idx="67">
                  <c:v>4.320546705800019</c:v>
                </c:pt>
                <c:pt idx="68">
                  <c:v>4.2846917530485165</c:v>
                </c:pt>
                <c:pt idx="69">
                  <c:v>4.2491343500573455</c:v>
                </c:pt>
                <c:pt idx="70">
                  <c:v>4.21387202754812</c:v>
                </c:pt>
                <c:pt idx="71">
                  <c:v>4.178902336734271</c:v>
                </c:pt>
                <c:pt idx="72">
                  <c:v>4.144222849150996</c:v>
                </c:pt>
                <c:pt idx="73">
                  <c:v>4.1098311564866075</c:v>
                </c:pt>
                <c:pt idx="74">
                  <c:v>4.0757248704152955</c:v>
                </c:pt>
                <c:pt idx="75">
                  <c:v>6.0757248704152955</c:v>
                </c:pt>
                <c:pt idx="76">
                  <c:v>6.0253042077090155</c:v>
                </c:pt>
                <c:pt idx="77">
                  <c:v>5.9753019713274895</c:v>
                </c:pt>
                <c:pt idx="78">
                  <c:v>5.925714688873095</c:v>
                </c:pt>
                <c:pt idx="79">
                  <c:v>5.8765389167646225</c:v>
                </c:pt>
                <c:pt idx="80">
                  <c:v>5.827771239998136</c:v>
                </c:pt>
                <c:pt idx="81">
                  <c:v>5.7794082719098165</c:v>
                </c:pt>
                <c:pt idx="82">
                  <c:v>5.731446653940778</c:v>
                </c:pt>
                <c:pt idx="83">
                  <c:v>5.68388305540383</c:v>
                </c:pt>
                <c:pt idx="84">
                  <c:v>5.636714173252181</c:v>
                </c:pt>
                <c:pt idx="85">
                  <c:v>5.589936731850062</c:v>
                </c:pt>
                <c:pt idx="86">
                  <c:v>5.54354748274524</c:v>
                </c:pt>
                <c:pt idx="87">
                  <c:v>5.497543204443441</c:v>
                </c:pt>
                <c:pt idx="88">
                  <c:v>5.451920702184629</c:v>
                </c:pt>
                <c:pt idx="89">
                  <c:v>5.406676807721144</c:v>
                </c:pt>
                <c:pt idx="90">
                  <c:v>5.361808379097691</c:v>
                </c:pt>
                <c:pt idx="91">
                  <c:v>5.317312300433136</c:v>
                </c:pt>
                <c:pt idx="92">
                  <c:v>5.273185481704136</c:v>
                </c:pt>
                <c:pt idx="93">
                  <c:v>5.229424858530545</c:v>
                </c:pt>
                <c:pt idx="94">
                  <c:v>5.186027391962614</c:v>
                </c:pt>
                <c:pt idx="95">
                  <c:v>5.142990068269943</c:v>
                </c:pt>
                <c:pt idx="96">
                  <c:v>5.100309898732203</c:v>
                </c:pt>
                <c:pt idx="97">
                  <c:v>5.05798391943158</c:v>
                </c:pt>
                <c:pt idx="98">
                  <c:v>5.016009191046946</c:v>
                </c:pt>
                <c:pt idx="99">
                  <c:v>4.974382798649739</c:v>
                </c:pt>
                <c:pt idx="100">
                  <c:v>6.974382798649739</c:v>
                </c:pt>
                <c:pt idx="101">
                  <c:v>6.916504436779287</c:v>
                </c:pt>
                <c:pt idx="102">
                  <c:v>6.85910639049654</c:v>
                </c:pt>
                <c:pt idx="103">
                  <c:v>6.8021846738029925</c:v>
                </c:pt>
                <c:pt idx="104">
                  <c:v>6.7457353337787795</c:v>
                </c:pt>
                <c:pt idx="105">
                  <c:v>6.689754450308154</c:v>
                </c:pt>
                <c:pt idx="106">
                  <c:v>6.63423813580727</c:v>
                </c:pt>
                <c:pt idx="107">
                  <c:v>6.579182534954197</c:v>
                </c:pt>
                <c:pt idx="108">
                  <c:v>6.524583824421193</c:v>
                </c:pt>
                <c:pt idx="109">
                  <c:v>6.470438212609198</c:v>
                </c:pt>
                <c:pt idx="110">
                  <c:v>6.41674193938452</c:v>
                </c:pt>
                <c:pt idx="111">
                  <c:v>6.363491275817716</c:v>
                </c:pt>
                <c:pt idx="112">
                  <c:v>6.310682523924639</c:v>
                </c:pt>
                <c:pt idx="113">
                  <c:v>6.258312016409629</c:v>
                </c:pt>
                <c:pt idx="114">
                  <c:v>6.206376116410839</c:v>
                </c:pt>
                <c:pt idx="115">
                  <c:v>6.154871217247677</c:v>
                </c:pt>
                <c:pt idx="116">
                  <c:v>6.103793742170333</c:v>
                </c:pt>
                <c:pt idx="117">
                  <c:v>6.053140144111401</c:v>
                </c:pt>
                <c:pt idx="118">
                  <c:v>6.002906905439548</c:v>
                </c:pt>
                <c:pt idx="119">
                  <c:v>5.9530905377152346</c:v>
                </c:pt>
                <c:pt idx="120">
                  <c:v>5.90368758144846</c:v>
                </c:pt>
                <c:pt idx="121">
                  <c:v>5.8546946058585165</c:v>
                </c:pt>
                <c:pt idx="122">
                  <c:v>5.806108208635745</c:v>
                </c:pt>
                <c:pt idx="123">
                  <c:v>5.757925015705257</c:v>
                </c:pt>
                <c:pt idx="124">
                  <c:v>5.710141680992623</c:v>
                </c:pt>
                <c:pt idx="125">
                  <c:v>7.710141680992623</c:v>
                </c:pt>
                <c:pt idx="126">
                  <c:v>7.646157471469261</c:v>
                </c:pt>
                <c:pt idx="127">
                  <c:v>7.582704248176465</c:v>
                </c:pt>
                <c:pt idx="128">
                  <c:v>7.519777604614896</c:v>
                </c:pt>
                <c:pt idx="129">
                  <c:v>7.457373170853463</c:v>
                </c:pt>
                <c:pt idx="130">
                  <c:v>7.395486613225852</c:v>
                </c:pt>
                <c:pt idx="131">
                  <c:v>7.334113634029581</c:v>
                </c:pt>
                <c:pt idx="132">
                  <c:v>7.273249971227539</c:v>
                </c:pt>
                <c:pt idx="133">
                  <c:v>7.212891398152018</c:v>
                </c:pt>
                <c:pt idx="134">
                  <c:v>7.153033723211186</c:v>
                </c:pt>
                <c:pt idx="135">
                  <c:v>7.0936727895980045</c:v>
                </c:pt>
                <c:pt idx="136">
                  <c:v>7.034804475001562</c:v>
                </c:pt>
                <c:pt idx="137">
                  <c:v>6.976424691320798</c:v>
                </c:pt>
                <c:pt idx="138">
                  <c:v>6.918529384380607</c:v>
                </c:pt>
                <c:pt idx="139">
                  <c:v>6.861114533650294</c:v>
                </c:pt>
                <c:pt idx="140">
                  <c:v>6.804176151964376</c:v>
                </c:pt>
                <c:pt idx="141">
                  <c:v>6.7477102852456845</c:v>
                </c:pt>
                <c:pt idx="142">
                  <c:v>6.6917130122307835</c:v>
                </c:pt>
                <c:pt idx="143">
                  <c:v>6.636180444197654</c:v>
                </c:pt>
                <c:pt idx="144">
                  <c:v>6.581108724695644</c:v>
                </c:pt>
                <c:pt idx="145">
                  <c:v>6.5264940292776545</c:v>
                </c:pt>
                <c:pt idx="146">
                  <c:v>6.472332565234556</c:v>
                </c:pt>
                <c:pt idx="147">
                  <c:v>6.418620571331801</c:v>
                </c:pt>
                <c:pt idx="148">
                  <c:v>6.365354317548228</c:v>
                </c:pt>
                <c:pt idx="149">
                  <c:v>6.312530104817027</c:v>
                </c:pt>
                <c:pt idx="150">
                  <c:v>8.312530104817027</c:v>
                </c:pt>
                <c:pt idx="151">
                  <c:v>8.243546850046616</c:v>
                </c:pt>
                <c:pt idx="152">
                  <c:v>8.175136067120365</c:v>
                </c:pt>
                <c:pt idx="153">
                  <c:v>8.10729300526196</c:v>
                </c:pt>
                <c:pt idx="154">
                  <c:v>8.040012953120405</c:v>
                </c:pt>
                <c:pt idx="155">
                  <c:v>7.973291238442811</c:v>
                </c:pt>
                <c:pt idx="156">
                  <c:v>7.907123227749961</c:v>
                </c:pt>
                <c:pt idx="157">
                  <c:v>7.841504326014517</c:v>
                </c:pt>
                <c:pt idx="158">
                  <c:v>7.776429976341935</c:v>
                </c:pt>
                <c:pt idx="159">
                  <c:v>7.711895659653999</c:v>
                </c:pt>
                <c:pt idx="160">
                  <c:v>7.647896894375009</c:v>
                </c:pt>
                <c:pt idx="161">
                  <c:v>7.584429236120541</c:v>
                </c:pt>
                <c:pt idx="162">
                  <c:v>7.521488277388823</c:v>
                </c:pt>
                <c:pt idx="163">
                  <c:v>7.4590696472546485</c:v>
                </c:pt>
                <c:pt idx="164">
                  <c:v>7.397169011065839</c:v>
                </c:pt>
                <c:pt idx="165">
                  <c:v>7.335782070142229</c:v>
                </c:pt>
                <c:pt idx="166">
                  <c:v>7.274904561477138</c:v>
                </c:pt>
                <c:pt idx="167">
                  <c:v>7.214532257441332</c:v>
                </c:pt>
                <c:pt idx="168">
                  <c:v>7.154660965489437</c:v>
                </c:pt>
                <c:pt idx="169">
                  <c:v>7.095286527868783</c:v>
                </c:pt>
                <c:pt idx="170">
                  <c:v>7.036404821330675</c:v>
                </c:pt>
                <c:pt idx="171">
                  <c:v>6.978011756844048</c:v>
                </c:pt>
                <c:pt idx="172">
                  <c:v>6.920103279311517</c:v>
                </c:pt>
                <c:pt idx="173">
                  <c:v>6.862675367287755</c:v>
                </c:pt>
                <c:pt idx="174">
                  <c:v>6.8057240327002395</c:v>
                </c:pt>
                <c:pt idx="175">
                  <c:v>8.80572403270024</c:v>
                </c:pt>
                <c:pt idx="176">
                  <c:v>8.732647905850044</c:v>
                </c:pt>
                <c:pt idx="177">
                  <c:v>8.660178216391662</c:v>
                </c:pt>
                <c:pt idx="178">
                  <c:v>8.588309931678646</c:v>
                </c:pt>
                <c:pt idx="179">
                  <c:v>8.51703806082901</c:v>
                </c:pt>
                <c:pt idx="180">
                  <c:v>8.446357654378634</c:v>
                </c:pt>
                <c:pt idx="181">
                  <c:v>8.376263803937556</c:v>
                </c:pt>
                <c:pt idx="182">
                  <c:v>8.306751641849102</c:v>
                </c:pt>
                <c:pt idx="183">
                  <c:v>8.237816340851861</c:v>
                </c:pt>
                <c:pt idx="184">
                  <c:v>8.169453113744444</c:v>
                </c:pt>
                <c:pt idx="185">
                  <c:v>8.101657213053057</c:v>
                </c:pt>
                <c:pt idx="186">
                  <c:v>8.03442393070179</c:v>
                </c:pt>
                <c:pt idx="187">
                  <c:v>7.9677485976856826</c:v>
                </c:pt>
                <c:pt idx="188">
                  <c:v>7.901626583746483</c:v>
                </c:pt>
                <c:pt idx="189">
                  <c:v>7.836053297051093</c:v>
                </c:pt>
                <c:pt idx="190">
                  <c:v>7.7710241838726954</c:v>
                </c:pt>
                <c:pt idx="191">
                  <c:v>7.706534728274518</c:v>
                </c:pt>
                <c:pt idx="192">
                  <c:v>7.642580451796228</c:v>
                </c:pt>
                <c:pt idx="193">
                  <c:v>7.579156913142923</c:v>
                </c:pt>
                <c:pt idx="194">
                  <c:v>7.516259707876711</c:v>
                </c:pt>
                <c:pt idx="195">
                  <c:v>7.453884468110834</c:v>
                </c:pt>
                <c:pt idx="196">
                  <c:v>7.392026862206354</c:v>
                </c:pt>
                <c:pt idx="197">
                  <c:v>7.330682594471336</c:v>
                </c:pt>
                <c:pt idx="198">
                  <c:v>7.269847404862532</c:v>
                </c:pt>
                <c:pt idx="199">
                  <c:v>7.209517068689551</c:v>
                </c:pt>
                <c:pt idx="200">
                  <c:v>9.20951706868955</c:v>
                </c:pt>
                <c:pt idx="201">
                  <c:v>9.133089981599218</c:v>
                </c:pt>
                <c:pt idx="202">
                  <c:v>9.057297140539113</c:v>
                </c:pt>
                <c:pt idx="203">
                  <c:v>8.982133282087032</c:v>
                </c:pt>
                <c:pt idx="204">
                  <c:v>8.90759318650038</c:v>
                </c:pt>
                <c:pt idx="205">
                  <c:v>8.83367167735367</c:v>
                </c:pt>
                <c:pt idx="206">
                  <c:v>8.760363621179064</c:v>
                </c:pt>
                <c:pt idx="207">
                  <c:v>8.687663927109861</c:v>
                </c:pt>
                <c:pt idx="208">
                  <c:v>8.615567546526984</c:v>
                </c:pt>
                <c:pt idx="209">
                  <c:v>8.544069472708358</c:v>
                </c:pt>
                <c:pt idx="210">
                  <c:v>8.473164740481238</c:v>
                </c:pt>
                <c:pt idx="211">
                  <c:v>8.402848425877389</c:v>
                </c:pt>
                <c:pt idx="212">
                  <c:v>8.333115645791151</c:v>
                </c:pt>
                <c:pt idx="213">
                  <c:v>8.263961557640327</c:v>
                </c:pt>
                <c:pt idx="214">
                  <c:v>8.19538135902989</c:v>
                </c:pt>
                <c:pt idx="215">
                  <c:v>8.127370287418492</c:v>
                </c:pt>
                <c:pt idx="216">
                  <c:v>8.05992361978771</c:v>
                </c:pt>
                <c:pt idx="217">
                  <c:v>7.99303667231408</c:v>
                </c:pt>
                <c:pt idx="218">
                  <c:v>7.9267048000438125</c:v>
                </c:pt>
                <c:pt idx="219">
                  <c:v>7.860923396570232</c:v>
                </c:pt>
                <c:pt idx="220">
                  <c:v>7.7956878937138825</c:v>
                </c:pt>
                <c:pt idx="221">
                  <c:v>7.730993761205293</c:v>
                </c:pt>
                <c:pt idx="222">
                  <c:v>7.666836506370375</c:v>
                </c:pt>
                <c:pt idx="223">
                  <c:v>7.603211673818424</c:v>
                </c:pt>
                <c:pt idx="224">
                  <c:v>7.540114845132723</c:v>
                </c:pt>
                <c:pt idx="225">
                  <c:v>9.540114845132724</c:v>
                </c:pt>
                <c:pt idx="226">
                  <c:v>9.460944223841452</c:v>
                </c:pt>
                <c:pt idx="227">
                  <c:v>9.382430616367875</c:v>
                </c:pt>
                <c:pt idx="228">
                  <c:v>9.304568570346587</c:v>
                </c:pt>
                <c:pt idx="229">
                  <c:v>9.227352678659768</c:v>
                </c:pt>
                <c:pt idx="230">
                  <c:v>9.150777579061687</c:v>
                </c:pt>
                <c:pt idx="231">
                  <c:v>9.07483795380632</c:v>
                </c:pt>
                <c:pt idx="232">
                  <c:v>8.99952852927806</c:v>
                </c:pt>
                <c:pt idx="233">
                  <c:v>8.924844075625494</c:v>
                </c:pt>
                <c:pt idx="234">
                  <c:v>8.850779406398216</c:v>
                </c:pt>
                <c:pt idx="235">
                  <c:v>8.777329378186653</c:v>
                </c:pt>
                <c:pt idx="236">
                  <c:v>8.704488890264885</c:v>
                </c:pt>
                <c:pt idx="237">
                  <c:v>8.632252884236422</c:v>
                </c:pt>
                <c:pt idx="238">
                  <c:v>8.560616343682925</c:v>
                </c:pt>
                <c:pt idx="239">
                  <c:v>8.489574293815844</c:v>
                </c:pt>
                <c:pt idx="240">
                  <c:v>8.419121801130947</c:v>
                </c:pt>
                <c:pt idx="241">
                  <c:v>8.3492539730657</c:v>
                </c:pt>
                <c:pt idx="242">
                  <c:v>8.279965957659526</c:v>
                </c:pt>
                <c:pt idx="243">
                  <c:v>8.21125294321684</c:v>
                </c:pt>
                <c:pt idx="244">
                  <c:v>8.143110157972917</c:v>
                </c:pt>
                <c:pt idx="245">
                  <c:v>8.075532869762503</c:v>
                </c:pt>
                <c:pt idx="246">
                  <c:v>8.008516385691204</c:v>
                </c:pt>
                <c:pt idx="247">
                  <c:v>7.942056051809587</c:v>
                </c:pt>
                <c:pt idx="248">
                  <c:v>7.876147252789974</c:v>
                </c:pt>
                <c:pt idx="249">
                  <c:v>7.8107854116059485</c:v>
                </c:pt>
              </c:numCache>
            </c:numRef>
          </c:val>
          <c:smooth val="0"/>
        </c:ser>
        <c:axId val="51008016"/>
        <c:axId val="56418961"/>
      </c:lineChart>
      <c:catAx>
        <c:axId val="510080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Сутки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56418961"/>
        <c:crosses val="autoZero"/>
        <c:auto val="1"/>
        <c:lblOffset val="100"/>
        <c:tickLblSkip val="25"/>
        <c:tickMarkSkip val="25"/>
        <c:noMultiLvlLbl val="0"/>
      </c:catAx>
      <c:valAx>
        <c:axId val="564189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Концентрация (мг/л)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/>
            </a:ln>
          </c:spPr>
        </c:majorGridlines>
        <c:minorGridlines/>
        <c:delete val="0"/>
        <c:numFmt formatCode="General" sourceLinked="1"/>
        <c:majorTickMark val="out"/>
        <c:minorTickMark val="none"/>
        <c:tickLblPos val="nextTo"/>
        <c:crossAx val="51008016"/>
        <c:crossesAt val="1"/>
        <c:crossBetween val="midCat"/>
        <c:dispUnits/>
      </c:valAx>
      <c:spPr>
        <a:gradFill rotWithShape="1">
          <a:gsLst>
            <a:gs pos="0">
              <a:srgbClr val="536868"/>
            </a:gs>
            <a:gs pos="100000">
              <a:srgbClr val="CC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1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10</xdr:row>
      <xdr:rowOff>19050</xdr:rowOff>
    </xdr:from>
    <xdr:to>
      <xdr:col>2</xdr:col>
      <xdr:colOff>5800725</xdr:colOff>
      <xdr:row>40</xdr:row>
      <xdr:rowOff>123825</xdr:rowOff>
    </xdr:to>
    <xdr:graphicFrame>
      <xdr:nvGraphicFramePr>
        <xdr:cNvPr id="1" name="Chart 4"/>
        <xdr:cNvGraphicFramePr/>
      </xdr:nvGraphicFramePr>
      <xdr:xfrm>
        <a:off x="57150" y="1524000"/>
        <a:ext cx="9429750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10</xdr:row>
      <xdr:rowOff>28575</xdr:rowOff>
    </xdr:from>
    <xdr:to>
      <xdr:col>2</xdr:col>
      <xdr:colOff>6057900</xdr:colOff>
      <xdr:row>41</xdr:row>
      <xdr:rowOff>0</xdr:rowOff>
    </xdr:to>
    <xdr:graphicFrame>
      <xdr:nvGraphicFramePr>
        <xdr:cNvPr id="1" name="Chart 1"/>
        <xdr:cNvGraphicFramePr/>
      </xdr:nvGraphicFramePr>
      <xdr:xfrm>
        <a:off x="95250" y="1390650"/>
        <a:ext cx="964882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14</xdr:row>
      <xdr:rowOff>114300</xdr:rowOff>
    </xdr:from>
    <xdr:to>
      <xdr:col>6</xdr:col>
      <xdr:colOff>409575</xdr:colOff>
      <xdr:row>21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81250"/>
          <a:ext cx="4371975" cy="10191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219075</xdr:colOff>
      <xdr:row>1</xdr:row>
      <xdr:rowOff>47625</xdr:rowOff>
    </xdr:from>
    <xdr:to>
      <xdr:col>6</xdr:col>
      <xdr:colOff>381000</xdr:colOff>
      <xdr:row>7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209550"/>
          <a:ext cx="4333875" cy="971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66675</xdr:colOff>
      <xdr:row>7</xdr:row>
      <xdr:rowOff>142875</xdr:rowOff>
    </xdr:from>
    <xdr:to>
      <xdr:col>5</xdr:col>
      <xdr:colOff>419100</xdr:colOff>
      <xdr:row>12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" y="1276350"/>
          <a:ext cx="3133725" cy="7239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E243"/>
  <sheetViews>
    <sheetView tabSelected="1" workbookViewId="0" topLeftCell="A1">
      <selection activeCell="A1" sqref="A1:C1"/>
    </sheetView>
  </sheetViews>
  <sheetFormatPr defaultColWidth="9.00390625" defaultRowHeight="12.75"/>
  <cols>
    <col min="1" max="1" width="38.75390625" style="1" customWidth="1"/>
    <col min="2" max="2" width="9.625" style="1" bestFit="1" customWidth="1"/>
    <col min="3" max="3" width="78.125" style="1" customWidth="1"/>
    <col min="4" max="4" width="14.625" style="1" customWidth="1"/>
    <col min="5" max="5" width="11.875" style="1" customWidth="1"/>
    <col min="6" max="16384" width="9.125" style="1" customWidth="1"/>
  </cols>
  <sheetData>
    <row r="1" spans="1:3" ht="12.75">
      <c r="A1" s="13" t="s">
        <v>8</v>
      </c>
      <c r="B1" s="14"/>
      <c r="C1" s="15"/>
    </row>
    <row r="2" spans="4:5" ht="21.75" customHeight="1">
      <c r="D2" s="7" t="s">
        <v>6</v>
      </c>
      <c r="E2" s="7" t="s">
        <v>1</v>
      </c>
    </row>
    <row r="3" spans="1:5" ht="10.5">
      <c r="A3" s="2" t="s">
        <v>2</v>
      </c>
      <c r="B3" s="11">
        <v>100</v>
      </c>
      <c r="D3" s="2">
        <v>0</v>
      </c>
      <c r="E3" s="8">
        <f aca="true" t="shared" si="0" ref="E3:E34">(Внесенная_доза__мг_л+Начальная_концентрация__мг_л)*EXP(-Константа_элиминации_К*D3)+(Концентрация_в_заливаемой_воде__мг_л*Объем_протоки__л_в_сутки/24/Константа_элиминации_К/Объем_аквариума__л)*(1-EXP(-Константа_элиминации_К*D3))</f>
        <v>10</v>
      </c>
    </row>
    <row r="4" spans="1:5" ht="10.5">
      <c r="A4" s="2" t="s">
        <v>0</v>
      </c>
      <c r="B4" s="11">
        <v>100</v>
      </c>
      <c r="D4" s="2">
        <f>D3+1</f>
        <v>1</v>
      </c>
      <c r="E4" s="8">
        <f t="shared" si="0"/>
        <v>9.591894571091382</v>
      </c>
    </row>
    <row r="5" spans="1:5" ht="10.5">
      <c r="A5" s="2" t="s">
        <v>3</v>
      </c>
      <c r="B5" s="11">
        <v>10</v>
      </c>
      <c r="D5" s="2">
        <f aca="true" t="shared" si="1" ref="D5:D51">D4+1</f>
        <v>2</v>
      </c>
      <c r="E5" s="8">
        <f t="shared" si="0"/>
        <v>9.200444146293233</v>
      </c>
    </row>
    <row r="6" spans="1:5" ht="10.5">
      <c r="A6" s="2" t="s">
        <v>4</v>
      </c>
      <c r="B6" s="11">
        <v>0</v>
      </c>
      <c r="D6" s="2">
        <f t="shared" si="1"/>
        <v>3</v>
      </c>
      <c r="E6" s="8">
        <f t="shared" si="0"/>
        <v>8.824969025845954</v>
      </c>
    </row>
    <row r="7" spans="1:5" ht="10.5">
      <c r="A7" s="2" t="s">
        <v>7</v>
      </c>
      <c r="B7" s="11">
        <v>0</v>
      </c>
      <c r="D7" s="2">
        <f t="shared" si="1"/>
        <v>4</v>
      </c>
      <c r="E7" s="8">
        <f t="shared" si="0"/>
        <v>8.464817248906142</v>
      </c>
    </row>
    <row r="8" spans="4:5" ht="10.5">
      <c r="D8" s="2">
        <f t="shared" si="1"/>
        <v>5</v>
      </c>
      <c r="E8" s="8">
        <f t="shared" si="0"/>
        <v>8.11936346150635</v>
      </c>
    </row>
    <row r="9" spans="1:5" ht="10.5">
      <c r="A9" s="2" t="s">
        <v>5</v>
      </c>
      <c r="B9" s="3">
        <f>1/(B3/B4*24)</f>
        <v>0.041666666666666664</v>
      </c>
      <c r="D9" s="2">
        <f t="shared" si="1"/>
        <v>6</v>
      </c>
      <c r="E9" s="8">
        <f t="shared" si="0"/>
        <v>7.788007830714049</v>
      </c>
    </row>
    <row r="10" spans="4:5" ht="10.5">
      <c r="D10" s="2">
        <f t="shared" si="1"/>
        <v>7</v>
      </c>
      <c r="E10" s="8">
        <f t="shared" si="0"/>
        <v>7.470175003104326</v>
      </c>
    </row>
    <row r="11" spans="4:5" ht="10.5">
      <c r="D11" s="2">
        <f t="shared" si="1"/>
        <v>8</v>
      </c>
      <c r="E11" s="8">
        <f t="shared" si="0"/>
        <v>7.1653131057378925</v>
      </c>
    </row>
    <row r="12" spans="4:5" ht="10.5">
      <c r="D12" s="2">
        <f t="shared" si="1"/>
        <v>9</v>
      </c>
      <c r="E12" s="8">
        <f t="shared" si="0"/>
        <v>6.872892787909723</v>
      </c>
    </row>
    <row r="13" spans="4:5" ht="10.5">
      <c r="D13" s="2">
        <f t="shared" si="1"/>
        <v>10</v>
      </c>
      <c r="E13" s="8">
        <f t="shared" si="0"/>
        <v>6.592406302004438</v>
      </c>
    </row>
    <row r="14" spans="4:5" ht="10.5">
      <c r="D14" s="2">
        <f t="shared" si="1"/>
        <v>11</v>
      </c>
      <c r="E14" s="8">
        <f t="shared" si="0"/>
        <v>6.3233666218624975</v>
      </c>
    </row>
    <row r="15" spans="4:5" ht="10.5">
      <c r="D15" s="2">
        <f t="shared" si="1"/>
        <v>12</v>
      </c>
      <c r="E15" s="8">
        <f t="shared" si="0"/>
        <v>6.065306597126334</v>
      </c>
    </row>
    <row r="16" spans="4:5" ht="10.5">
      <c r="D16" s="2">
        <f t="shared" si="1"/>
        <v>13</v>
      </c>
      <c r="E16" s="8">
        <f t="shared" si="0"/>
        <v>5.817778142098083</v>
      </c>
    </row>
    <row r="17" spans="4:5" ht="10.5">
      <c r="D17" s="2">
        <f t="shared" si="1"/>
        <v>14</v>
      </c>
      <c r="E17" s="8">
        <f t="shared" si="0"/>
        <v>5.580351457700471</v>
      </c>
    </row>
    <row r="18" spans="4:5" ht="10.5">
      <c r="D18" s="2">
        <f t="shared" si="1"/>
        <v>15</v>
      </c>
      <c r="E18" s="8">
        <f t="shared" si="0"/>
        <v>5.352614285189903</v>
      </c>
    </row>
    <row r="19" spans="4:5" ht="10.5">
      <c r="D19" s="2">
        <f t="shared" si="1"/>
        <v>16</v>
      </c>
      <c r="E19" s="8">
        <f t="shared" si="0"/>
        <v>5.134171190325921</v>
      </c>
    </row>
    <row r="20" spans="4:5" ht="10.5">
      <c r="D20" s="2">
        <f t="shared" si="1"/>
        <v>17</v>
      </c>
      <c r="E20" s="8">
        <f t="shared" si="0"/>
        <v>4.924642876754098</v>
      </c>
    </row>
    <row r="21" spans="4:5" ht="10.5">
      <c r="D21" s="2">
        <f t="shared" si="1"/>
        <v>18</v>
      </c>
      <c r="E21" s="8">
        <f t="shared" si="0"/>
        <v>4.723665527410147</v>
      </c>
    </row>
    <row r="22" spans="4:5" ht="10.5">
      <c r="D22" s="2">
        <f t="shared" si="1"/>
        <v>19</v>
      </c>
      <c r="E22" s="8">
        <f t="shared" si="0"/>
        <v>4.53089017280169</v>
      </c>
    </row>
    <row r="23" spans="4:5" ht="10.5">
      <c r="D23" s="2">
        <f t="shared" si="1"/>
        <v>20</v>
      </c>
      <c r="E23" s="8">
        <f t="shared" si="0"/>
        <v>4.345982085070783</v>
      </c>
    </row>
    <row r="24" spans="4:5" ht="10.5">
      <c r="D24" s="2">
        <f t="shared" si="1"/>
        <v>21</v>
      </c>
      <c r="E24" s="8">
        <f t="shared" si="0"/>
        <v>4.168620196785084</v>
      </c>
    </row>
    <row r="25" spans="4:5" ht="10.5">
      <c r="D25" s="2">
        <f t="shared" si="1"/>
        <v>22</v>
      </c>
      <c r="E25" s="8">
        <f t="shared" si="0"/>
        <v>3.9984965434484736</v>
      </c>
    </row>
    <row r="26" spans="4:5" ht="10.5">
      <c r="D26" s="2">
        <f t="shared" si="1"/>
        <v>23</v>
      </c>
      <c r="E26" s="8">
        <f t="shared" si="0"/>
        <v>3.8353157287631072</v>
      </c>
    </row>
    <row r="27" spans="4:5" ht="10.5">
      <c r="D27" s="2">
        <f t="shared" si="1"/>
        <v>24</v>
      </c>
      <c r="E27" s="8">
        <f t="shared" si="0"/>
        <v>3.6787944117144233</v>
      </c>
    </row>
    <row r="28" spans="4:5" ht="10.5">
      <c r="D28" s="2">
        <f t="shared" si="1"/>
        <v>25</v>
      </c>
      <c r="E28" s="8">
        <f t="shared" si="0"/>
        <v>3.5286608145884895</v>
      </c>
    </row>
    <row r="29" spans="4:5" ht="10.5">
      <c r="D29" s="2">
        <f t="shared" si="1"/>
        <v>26</v>
      </c>
      <c r="E29" s="8">
        <f t="shared" si="0"/>
        <v>3.3846542510674222</v>
      </c>
    </row>
    <row r="30" spans="4:5" ht="10.5">
      <c r="D30" s="2">
        <f t="shared" si="1"/>
        <v>27</v>
      </c>
      <c r="E30" s="8">
        <f t="shared" si="0"/>
        <v>3.2465246735834974</v>
      </c>
    </row>
    <row r="31" spans="4:5" ht="10.5">
      <c r="D31" s="2">
        <f t="shared" si="1"/>
        <v>28</v>
      </c>
      <c r="E31" s="8">
        <f t="shared" si="0"/>
        <v>3.1140322391459776</v>
      </c>
    </row>
    <row r="32" spans="4:5" ht="10.5">
      <c r="D32" s="2">
        <f t="shared" si="1"/>
        <v>29</v>
      </c>
      <c r="E32" s="8">
        <f t="shared" si="0"/>
        <v>2.9869468928867837</v>
      </c>
    </row>
    <row r="33" spans="4:5" ht="10.5">
      <c r="D33" s="2">
        <f t="shared" si="1"/>
        <v>30</v>
      </c>
      <c r="E33" s="8">
        <f t="shared" si="0"/>
        <v>2.865047968601901</v>
      </c>
    </row>
    <row r="34" spans="4:5" ht="10.5">
      <c r="D34" s="2">
        <f t="shared" si="1"/>
        <v>31</v>
      </c>
      <c r="E34" s="8">
        <f t="shared" si="0"/>
        <v>2.748123805594897</v>
      </c>
    </row>
    <row r="35" spans="4:5" ht="10.5">
      <c r="D35" s="2">
        <f t="shared" si="1"/>
        <v>32</v>
      </c>
      <c r="E35" s="8">
        <f aca="true" t="shared" si="2" ref="E35:E51">(Внесенная_доза__мг_л+Начальная_концентрация__мг_л)*EXP(-Константа_элиминации_К*D35)+(Концентрация_в_заливаемой_воде__мг_л*Объем_протоки__л_в_сутки/24/Константа_элиминации_К/Объем_аквариума__л)*(1-EXP(-Константа_элиминации_К*D35))</f>
        <v>2.6359713811572676</v>
      </c>
    </row>
    <row r="36" spans="4:5" ht="10.5">
      <c r="D36" s="2">
        <f t="shared" si="1"/>
        <v>33</v>
      </c>
      <c r="E36" s="8">
        <f t="shared" si="2"/>
        <v>2.5283959580474646</v>
      </c>
    </row>
    <row r="37" spans="4:5" ht="10.5">
      <c r="D37" s="2">
        <f t="shared" si="1"/>
        <v>34</v>
      </c>
      <c r="E37" s="8">
        <f t="shared" si="2"/>
        <v>2.425210746356487</v>
      </c>
    </row>
    <row r="38" spans="4:5" ht="10.5">
      <c r="D38" s="2">
        <f t="shared" si="1"/>
        <v>35</v>
      </c>
      <c r="E38" s="8">
        <f t="shared" si="2"/>
        <v>2.326236579172927</v>
      </c>
    </row>
    <row r="39" spans="4:5" ht="10.5">
      <c r="D39" s="2">
        <f t="shared" si="1"/>
        <v>36</v>
      </c>
      <c r="E39" s="8">
        <f t="shared" si="2"/>
        <v>2.231301601484298</v>
      </c>
    </row>
    <row r="40" spans="4:5" ht="10.5">
      <c r="D40" s="2">
        <f t="shared" si="1"/>
        <v>37</v>
      </c>
      <c r="E40" s="8">
        <f t="shared" si="2"/>
        <v>2.140240971774475</v>
      </c>
    </row>
    <row r="41" spans="4:5" ht="10.5">
      <c r="D41" s="2">
        <f t="shared" si="1"/>
        <v>38</v>
      </c>
      <c r="E41" s="8">
        <f t="shared" si="2"/>
        <v>2.052896575799093</v>
      </c>
    </row>
    <row r="42" spans="4:5" ht="10.5">
      <c r="D42" s="2">
        <f t="shared" si="1"/>
        <v>39</v>
      </c>
      <c r="E42" s="8">
        <f t="shared" si="2"/>
        <v>1.9691167520419406</v>
      </c>
    </row>
    <row r="43" spans="4:5" ht="10.5">
      <c r="D43" s="2">
        <f t="shared" si="1"/>
        <v>40</v>
      </c>
      <c r="E43" s="8">
        <f t="shared" si="2"/>
        <v>1.8887560283756186</v>
      </c>
    </row>
    <row r="44" spans="4:5" ht="10.5">
      <c r="D44" s="2">
        <f t="shared" si="1"/>
        <v>41</v>
      </c>
      <c r="E44" s="8">
        <f t="shared" si="2"/>
        <v>1.8116748694692215</v>
      </c>
    </row>
    <row r="45" spans="4:5" ht="10.5">
      <c r="D45" s="2">
        <f t="shared" si="1"/>
        <v>42</v>
      </c>
      <c r="E45" s="8">
        <f t="shared" si="2"/>
        <v>1.7377394345044515</v>
      </c>
    </row>
    <row r="46" spans="4:5" ht="10.5">
      <c r="D46" s="2">
        <f t="shared" si="1"/>
        <v>43</v>
      </c>
      <c r="E46" s="8">
        <f t="shared" si="2"/>
        <v>1.6668213447794655</v>
      </c>
    </row>
    <row r="47" spans="4:5" ht="10.5">
      <c r="D47" s="2">
        <f t="shared" si="1"/>
        <v>44</v>
      </c>
      <c r="E47" s="8">
        <f t="shared" si="2"/>
        <v>1.598797460796939</v>
      </c>
    </row>
    <row r="48" spans="4:5" ht="10.5">
      <c r="D48" s="2">
        <f t="shared" si="1"/>
        <v>45</v>
      </c>
      <c r="E48" s="8">
        <f t="shared" si="2"/>
        <v>1.5335496684492846</v>
      </c>
    </row>
    <row r="49" spans="4:5" ht="10.5">
      <c r="D49" s="2">
        <f t="shared" si="1"/>
        <v>46</v>
      </c>
      <c r="E49" s="8">
        <f t="shared" si="2"/>
        <v>1.4709646739297686</v>
      </c>
    </row>
    <row r="50" spans="4:5" ht="10.5">
      <c r="D50" s="2">
        <f t="shared" si="1"/>
        <v>47</v>
      </c>
      <c r="E50" s="8">
        <f t="shared" si="2"/>
        <v>1.410933807013415</v>
      </c>
    </row>
    <row r="51" spans="4:5" ht="10.5">
      <c r="D51" s="2">
        <f t="shared" si="1"/>
        <v>48</v>
      </c>
      <c r="E51" s="8">
        <f t="shared" si="2"/>
        <v>1.353352832366127</v>
      </c>
    </row>
    <row r="52" ht="10.5">
      <c r="E52" s="4"/>
    </row>
    <row r="53" ht="10.5">
      <c r="E53" s="4"/>
    </row>
    <row r="54" ht="10.5">
      <c r="E54" s="4"/>
    </row>
    <row r="55" ht="10.5">
      <c r="E55" s="4"/>
    </row>
    <row r="56" ht="10.5">
      <c r="E56" s="4"/>
    </row>
    <row r="57" ht="10.5">
      <c r="E57" s="4"/>
    </row>
    <row r="58" ht="10.5">
      <c r="E58" s="4"/>
    </row>
    <row r="59" ht="10.5">
      <c r="E59" s="4"/>
    </row>
    <row r="60" ht="10.5">
      <c r="E60" s="4"/>
    </row>
    <row r="61" ht="10.5">
      <c r="E61" s="4"/>
    </row>
    <row r="62" ht="10.5">
      <c r="E62" s="4"/>
    </row>
    <row r="63" ht="10.5">
      <c r="E63" s="4"/>
    </row>
    <row r="64" ht="10.5">
      <c r="E64" s="4"/>
    </row>
    <row r="65" ht="10.5">
      <c r="E65" s="4"/>
    </row>
    <row r="66" ht="10.5">
      <c r="E66" s="4"/>
    </row>
    <row r="67" ht="10.5">
      <c r="E67" s="4"/>
    </row>
    <row r="68" ht="10.5">
      <c r="E68" s="4"/>
    </row>
    <row r="69" ht="10.5">
      <c r="E69" s="4"/>
    </row>
    <row r="70" ht="10.5">
      <c r="E70" s="4"/>
    </row>
    <row r="71" ht="10.5">
      <c r="E71" s="4"/>
    </row>
    <row r="72" ht="10.5">
      <c r="E72" s="4"/>
    </row>
    <row r="73" ht="10.5">
      <c r="E73" s="4"/>
    </row>
    <row r="74" ht="10.5">
      <c r="E74" s="4"/>
    </row>
    <row r="75" ht="10.5">
      <c r="E75" s="4"/>
    </row>
    <row r="76" ht="10.5">
      <c r="E76" s="4"/>
    </row>
    <row r="77" ht="10.5">
      <c r="E77" s="4"/>
    </row>
    <row r="78" ht="10.5">
      <c r="E78" s="4"/>
    </row>
    <row r="79" ht="10.5">
      <c r="E79" s="4"/>
    </row>
    <row r="80" ht="10.5">
      <c r="E80" s="4"/>
    </row>
    <row r="81" ht="10.5">
      <c r="E81" s="4"/>
    </row>
    <row r="82" ht="10.5">
      <c r="E82" s="4"/>
    </row>
    <row r="83" ht="10.5">
      <c r="E83" s="4"/>
    </row>
    <row r="84" ht="10.5">
      <c r="E84" s="4"/>
    </row>
    <row r="85" ht="10.5">
      <c r="E85" s="4"/>
    </row>
    <row r="86" ht="10.5">
      <c r="E86" s="4"/>
    </row>
    <row r="87" ht="10.5">
      <c r="E87" s="4"/>
    </row>
    <row r="88" ht="10.5">
      <c r="E88" s="4"/>
    </row>
    <row r="89" ht="10.5">
      <c r="E89" s="4"/>
    </row>
    <row r="90" ht="10.5">
      <c r="E90" s="4"/>
    </row>
    <row r="91" ht="10.5">
      <c r="E91" s="4"/>
    </row>
    <row r="92" ht="10.5">
      <c r="E92" s="4"/>
    </row>
    <row r="93" ht="10.5">
      <c r="E93" s="4"/>
    </row>
    <row r="94" ht="10.5">
      <c r="E94" s="4"/>
    </row>
    <row r="95" ht="10.5">
      <c r="E95" s="4"/>
    </row>
    <row r="96" ht="10.5">
      <c r="E96" s="4"/>
    </row>
    <row r="97" ht="10.5">
      <c r="E97" s="4"/>
    </row>
    <row r="98" ht="10.5">
      <c r="E98" s="4"/>
    </row>
    <row r="99" ht="10.5">
      <c r="E99" s="4"/>
    </row>
    <row r="100" ht="10.5">
      <c r="E100" s="4"/>
    </row>
    <row r="101" ht="10.5">
      <c r="E101" s="4"/>
    </row>
    <row r="102" ht="10.5">
      <c r="E102" s="4"/>
    </row>
    <row r="103" ht="10.5">
      <c r="E103" s="4"/>
    </row>
    <row r="104" ht="10.5">
      <c r="E104" s="4"/>
    </row>
    <row r="105" ht="10.5">
      <c r="E105" s="4"/>
    </row>
    <row r="106" ht="10.5">
      <c r="E106" s="4"/>
    </row>
    <row r="107" ht="10.5">
      <c r="E107" s="4"/>
    </row>
    <row r="108" ht="10.5">
      <c r="E108" s="4"/>
    </row>
    <row r="109" ht="10.5">
      <c r="E109" s="4"/>
    </row>
    <row r="110" ht="10.5">
      <c r="E110" s="4"/>
    </row>
    <row r="111" ht="10.5">
      <c r="E111" s="4"/>
    </row>
    <row r="112" ht="10.5">
      <c r="E112" s="4"/>
    </row>
    <row r="113" ht="10.5">
      <c r="E113" s="4"/>
    </row>
    <row r="114" ht="10.5">
      <c r="E114" s="4"/>
    </row>
    <row r="115" ht="10.5">
      <c r="E115" s="4"/>
    </row>
    <row r="116" ht="10.5">
      <c r="E116" s="4"/>
    </row>
    <row r="117" ht="10.5">
      <c r="E117" s="4"/>
    </row>
    <row r="118" ht="10.5">
      <c r="E118" s="4"/>
    </row>
    <row r="119" ht="10.5">
      <c r="E119" s="4"/>
    </row>
    <row r="120" ht="10.5">
      <c r="E120" s="4"/>
    </row>
    <row r="121" ht="10.5">
      <c r="E121" s="4"/>
    </row>
    <row r="122" ht="10.5">
      <c r="E122" s="4"/>
    </row>
    <row r="123" ht="10.5">
      <c r="E123" s="4"/>
    </row>
    <row r="124" ht="10.5">
      <c r="E124" s="4"/>
    </row>
    <row r="125" ht="10.5">
      <c r="E125" s="4"/>
    </row>
    <row r="126" ht="10.5">
      <c r="E126" s="4"/>
    </row>
    <row r="127" ht="10.5">
      <c r="E127" s="4"/>
    </row>
    <row r="128" ht="10.5">
      <c r="E128" s="4"/>
    </row>
    <row r="129" ht="10.5">
      <c r="E129" s="4"/>
    </row>
    <row r="130" ht="10.5">
      <c r="E130" s="4"/>
    </row>
    <row r="131" ht="10.5">
      <c r="E131" s="4"/>
    </row>
    <row r="132" ht="10.5">
      <c r="E132" s="4"/>
    </row>
    <row r="133" ht="10.5">
      <c r="E133" s="4"/>
    </row>
    <row r="134" ht="10.5">
      <c r="E134" s="4"/>
    </row>
    <row r="135" ht="10.5">
      <c r="E135" s="4"/>
    </row>
    <row r="136" ht="10.5">
      <c r="E136" s="4"/>
    </row>
    <row r="137" ht="10.5">
      <c r="E137" s="4"/>
    </row>
    <row r="138" ht="10.5">
      <c r="E138" s="4"/>
    </row>
    <row r="139" ht="10.5">
      <c r="E139" s="4"/>
    </row>
    <row r="140" ht="10.5">
      <c r="E140" s="4"/>
    </row>
    <row r="141" ht="10.5">
      <c r="E141" s="4"/>
    </row>
    <row r="142" ht="10.5">
      <c r="E142" s="4"/>
    </row>
    <row r="143" ht="10.5">
      <c r="E143" s="4"/>
    </row>
    <row r="144" ht="10.5">
      <c r="E144" s="4"/>
    </row>
    <row r="145" ht="10.5">
      <c r="E145" s="4"/>
    </row>
    <row r="146" ht="10.5">
      <c r="E146" s="4"/>
    </row>
    <row r="147" ht="10.5">
      <c r="E147" s="4"/>
    </row>
    <row r="148" ht="10.5">
      <c r="E148" s="4"/>
    </row>
    <row r="149" ht="10.5">
      <c r="E149" s="4"/>
    </row>
    <row r="150" ht="10.5">
      <c r="E150" s="4"/>
    </row>
    <row r="151" ht="10.5">
      <c r="E151" s="4"/>
    </row>
    <row r="152" ht="10.5">
      <c r="E152" s="4"/>
    </row>
    <row r="153" ht="10.5">
      <c r="E153" s="4"/>
    </row>
    <row r="154" ht="10.5">
      <c r="E154" s="4"/>
    </row>
    <row r="155" ht="10.5">
      <c r="E155" s="4"/>
    </row>
    <row r="156" ht="10.5">
      <c r="E156" s="4"/>
    </row>
    <row r="157" ht="10.5">
      <c r="E157" s="4"/>
    </row>
    <row r="158" ht="10.5">
      <c r="E158" s="4"/>
    </row>
    <row r="159" ht="10.5">
      <c r="E159" s="4"/>
    </row>
    <row r="160" ht="10.5">
      <c r="E160" s="4"/>
    </row>
    <row r="161" ht="10.5">
      <c r="E161" s="4"/>
    </row>
    <row r="162" ht="10.5">
      <c r="E162" s="4"/>
    </row>
    <row r="163" ht="10.5">
      <c r="E163" s="4"/>
    </row>
    <row r="164" ht="10.5">
      <c r="E164" s="4"/>
    </row>
    <row r="165" ht="10.5">
      <c r="E165" s="4"/>
    </row>
    <row r="166" ht="10.5">
      <c r="E166" s="4"/>
    </row>
    <row r="167" ht="10.5">
      <c r="E167" s="4"/>
    </row>
    <row r="168" ht="10.5">
      <c r="E168" s="4"/>
    </row>
    <row r="169" ht="10.5">
      <c r="E169" s="4"/>
    </row>
    <row r="170" ht="10.5">
      <c r="E170" s="4"/>
    </row>
    <row r="171" ht="10.5">
      <c r="E171" s="4"/>
    </row>
    <row r="172" ht="10.5">
      <c r="E172" s="4"/>
    </row>
    <row r="173" ht="10.5">
      <c r="E173" s="4"/>
    </row>
    <row r="174" ht="10.5">
      <c r="E174" s="4"/>
    </row>
    <row r="175" ht="10.5">
      <c r="E175" s="4"/>
    </row>
    <row r="176" ht="10.5">
      <c r="E176" s="4"/>
    </row>
    <row r="177" ht="10.5">
      <c r="E177" s="4"/>
    </row>
    <row r="178" ht="10.5">
      <c r="E178" s="4"/>
    </row>
    <row r="179" ht="10.5">
      <c r="E179" s="4"/>
    </row>
    <row r="180" ht="10.5">
      <c r="E180" s="4"/>
    </row>
    <row r="181" ht="10.5">
      <c r="E181" s="4"/>
    </row>
    <row r="182" ht="10.5">
      <c r="E182" s="4"/>
    </row>
    <row r="183" ht="10.5">
      <c r="E183" s="4"/>
    </row>
    <row r="184" ht="10.5">
      <c r="E184" s="4"/>
    </row>
    <row r="185" ht="10.5">
      <c r="E185" s="4"/>
    </row>
    <row r="186" ht="10.5">
      <c r="E186" s="4"/>
    </row>
    <row r="187" ht="10.5">
      <c r="E187" s="4"/>
    </row>
    <row r="188" ht="10.5">
      <c r="E188" s="4"/>
    </row>
    <row r="189" ht="10.5">
      <c r="E189" s="4"/>
    </row>
    <row r="190" ht="10.5">
      <c r="E190" s="4"/>
    </row>
    <row r="191" ht="10.5">
      <c r="E191" s="4"/>
    </row>
    <row r="192" ht="10.5">
      <c r="E192" s="4"/>
    </row>
    <row r="193" ht="10.5">
      <c r="E193" s="4"/>
    </row>
    <row r="194" ht="10.5">
      <c r="E194" s="4"/>
    </row>
    <row r="195" ht="10.5">
      <c r="E195" s="4"/>
    </row>
    <row r="196" ht="10.5">
      <c r="E196" s="4"/>
    </row>
    <row r="197" ht="10.5">
      <c r="E197" s="4"/>
    </row>
    <row r="198" ht="10.5">
      <c r="E198" s="4"/>
    </row>
    <row r="199" ht="10.5">
      <c r="E199" s="4"/>
    </row>
    <row r="200" ht="10.5">
      <c r="E200" s="4"/>
    </row>
    <row r="201" ht="10.5">
      <c r="E201" s="4"/>
    </row>
    <row r="202" ht="10.5">
      <c r="E202" s="4"/>
    </row>
    <row r="203" ht="10.5">
      <c r="E203" s="4"/>
    </row>
    <row r="204" ht="10.5">
      <c r="E204" s="4"/>
    </row>
    <row r="205" ht="10.5">
      <c r="E205" s="4"/>
    </row>
    <row r="206" ht="10.5">
      <c r="E206" s="4"/>
    </row>
    <row r="207" ht="10.5">
      <c r="E207" s="4"/>
    </row>
    <row r="208" ht="10.5">
      <c r="E208" s="4"/>
    </row>
    <row r="209" ht="10.5">
      <c r="E209" s="4"/>
    </row>
    <row r="210" ht="10.5">
      <c r="E210" s="4"/>
    </row>
    <row r="211" ht="10.5">
      <c r="E211" s="4"/>
    </row>
    <row r="212" ht="10.5">
      <c r="E212" s="4"/>
    </row>
    <row r="213" ht="10.5">
      <c r="E213" s="4"/>
    </row>
    <row r="214" ht="10.5">
      <c r="E214" s="4"/>
    </row>
    <row r="215" ht="10.5">
      <c r="E215" s="4"/>
    </row>
    <row r="216" ht="10.5">
      <c r="E216" s="4"/>
    </row>
    <row r="217" ht="10.5">
      <c r="E217" s="4"/>
    </row>
    <row r="218" ht="10.5">
      <c r="E218" s="4"/>
    </row>
    <row r="219" ht="10.5">
      <c r="E219" s="4"/>
    </row>
    <row r="220" ht="10.5">
      <c r="E220" s="4"/>
    </row>
    <row r="221" ht="10.5">
      <c r="E221" s="4"/>
    </row>
    <row r="222" ht="10.5">
      <c r="E222" s="4"/>
    </row>
    <row r="223" ht="10.5">
      <c r="E223" s="4"/>
    </row>
    <row r="224" ht="10.5">
      <c r="E224" s="4"/>
    </row>
    <row r="225" ht="10.5">
      <c r="E225" s="4"/>
    </row>
    <row r="226" ht="10.5">
      <c r="E226" s="4"/>
    </row>
    <row r="227" ht="10.5">
      <c r="E227" s="4"/>
    </row>
    <row r="228" ht="10.5">
      <c r="E228" s="4"/>
    </row>
    <row r="229" ht="10.5">
      <c r="E229" s="4"/>
    </row>
    <row r="230" ht="10.5">
      <c r="E230" s="4"/>
    </row>
    <row r="231" ht="10.5">
      <c r="E231" s="4"/>
    </row>
    <row r="232" ht="10.5">
      <c r="E232" s="4"/>
    </row>
    <row r="233" ht="10.5">
      <c r="E233" s="4"/>
    </row>
    <row r="234" ht="10.5">
      <c r="E234" s="4"/>
    </row>
    <row r="235" ht="10.5">
      <c r="E235" s="4"/>
    </row>
    <row r="236" ht="10.5">
      <c r="E236" s="4"/>
    </row>
    <row r="237" ht="10.5">
      <c r="E237" s="4"/>
    </row>
    <row r="238" ht="10.5">
      <c r="E238" s="4"/>
    </row>
    <row r="239" ht="10.5">
      <c r="E239" s="4"/>
    </row>
    <row r="240" ht="10.5">
      <c r="E240" s="4"/>
    </row>
    <row r="241" ht="10.5">
      <c r="E241" s="4"/>
    </row>
    <row r="242" ht="10.5">
      <c r="E242" s="4"/>
    </row>
    <row r="243" ht="10.5">
      <c r="E243" s="4"/>
    </row>
  </sheetData>
  <sheetProtection sheet="1" objects="1" scenarios="1"/>
  <mergeCells count="1"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1:G251"/>
  <sheetViews>
    <sheetView workbookViewId="0" topLeftCell="A1">
      <selection activeCell="A1" sqref="A1:C1"/>
    </sheetView>
  </sheetViews>
  <sheetFormatPr defaultColWidth="9.00390625" defaultRowHeight="12.75"/>
  <cols>
    <col min="1" max="1" width="38.75390625" style="1" customWidth="1"/>
    <col min="2" max="2" width="9.625" style="1" bestFit="1" customWidth="1"/>
    <col min="3" max="3" width="81.125" style="1" customWidth="1"/>
    <col min="4" max="6" width="4.75390625" style="6" customWidth="1"/>
    <col min="7" max="7" width="4.75390625" style="1" customWidth="1"/>
    <col min="8" max="16384" width="9.125" style="1" customWidth="1"/>
  </cols>
  <sheetData>
    <row r="1" spans="1:7" ht="12.75">
      <c r="A1" s="16" t="s">
        <v>17</v>
      </c>
      <c r="B1" s="16"/>
      <c r="C1" s="16"/>
      <c r="D1" s="9" t="s">
        <v>9</v>
      </c>
      <c r="E1" s="9" t="s">
        <v>10</v>
      </c>
      <c r="F1" s="9" t="s">
        <v>11</v>
      </c>
      <c r="G1" s="5"/>
    </row>
    <row r="2" spans="4:6" ht="10.5">
      <c r="D2" s="2">
        <v>0</v>
      </c>
      <c r="E2" s="8">
        <f>Начальная_концентрация__мг_л+Внесенная_доза__мг_л</f>
        <v>2</v>
      </c>
      <c r="F2" s="2">
        <v>0</v>
      </c>
    </row>
    <row r="3" spans="1:6" ht="10.5">
      <c r="A3" s="2" t="s">
        <v>2</v>
      </c>
      <c r="B3" s="11">
        <v>100</v>
      </c>
      <c r="D3" s="2">
        <f aca="true" t="shared" si="0" ref="D3:D26">D2+1</f>
        <v>1</v>
      </c>
      <c r="E3" s="8">
        <f aca="true" t="shared" si="1" ref="E3:E26">(сут_1)*EXP(-Константа_элиминации_К*D3)+(Концентрация_в_заливаемой_воде__мг_л*Объем_протоки__л_в_сутки/24/Константа_элиминации_К/Объем_аквариума__л)*(1-EXP(-Константа_элиминации_К*D3))</f>
        <v>1.983402585277752</v>
      </c>
      <c r="F3" s="2"/>
    </row>
    <row r="4" spans="1:6" ht="10.5">
      <c r="A4" s="2" t="s">
        <v>0</v>
      </c>
      <c r="B4" s="11">
        <v>20</v>
      </c>
      <c r="D4" s="2">
        <f t="shared" si="0"/>
        <v>2</v>
      </c>
      <c r="E4" s="8">
        <f t="shared" si="1"/>
        <v>1.966942907643235</v>
      </c>
      <c r="F4" s="2"/>
    </row>
    <row r="5" spans="1:6" ht="10.5">
      <c r="A5" s="2" t="s">
        <v>18</v>
      </c>
      <c r="B5" s="11">
        <v>2</v>
      </c>
      <c r="D5" s="2">
        <f t="shared" si="0"/>
        <v>3</v>
      </c>
      <c r="E5" s="8">
        <f t="shared" si="1"/>
        <v>1.9506198240566652</v>
      </c>
      <c r="F5" s="2"/>
    </row>
    <row r="6" spans="1:6" ht="10.5">
      <c r="A6" s="2" t="s">
        <v>4</v>
      </c>
      <c r="B6" s="11">
        <v>0</v>
      </c>
      <c r="D6" s="2">
        <f t="shared" si="0"/>
        <v>4</v>
      </c>
      <c r="E6" s="8">
        <f t="shared" si="1"/>
        <v>1.9344322009640118</v>
      </c>
      <c r="F6" s="2"/>
    </row>
    <row r="7" spans="1:6" ht="10.5">
      <c r="A7" s="2" t="s">
        <v>7</v>
      </c>
      <c r="B7" s="11">
        <v>0</v>
      </c>
      <c r="D7" s="2">
        <f t="shared" si="0"/>
        <v>5</v>
      </c>
      <c r="E7" s="8">
        <f t="shared" si="1"/>
        <v>1.9183789142182763</v>
      </c>
      <c r="F7" s="2"/>
    </row>
    <row r="8" spans="4:6" ht="10.5">
      <c r="D8" s="2">
        <f t="shared" si="0"/>
        <v>6</v>
      </c>
      <c r="E8" s="8">
        <f t="shared" si="1"/>
        <v>1.902458849001428</v>
      </c>
      <c r="F8" s="2"/>
    </row>
    <row r="9" spans="1:6" ht="10.5">
      <c r="A9" s="2" t="s">
        <v>5</v>
      </c>
      <c r="B9" s="3">
        <f>1/(B3/B4*24)</f>
        <v>0.008333333333333333</v>
      </c>
      <c r="D9" s="2">
        <f t="shared" si="0"/>
        <v>7</v>
      </c>
      <c r="E9" s="8">
        <f t="shared" si="1"/>
        <v>1.8866708997469843</v>
      </c>
      <c r="F9" s="2"/>
    </row>
    <row r="10" spans="4:6" ht="10.5">
      <c r="D10" s="2">
        <f t="shared" si="0"/>
        <v>8</v>
      </c>
      <c r="E10" s="8">
        <f t="shared" si="1"/>
        <v>1.8710139700632356</v>
      </c>
      <c r="F10" s="2"/>
    </row>
    <row r="11" spans="4:6" ht="10.5">
      <c r="D11" s="2">
        <f t="shared" si="0"/>
        <v>9</v>
      </c>
      <c r="E11" s="8">
        <f t="shared" si="1"/>
        <v>1.8554869726571057</v>
      </c>
      <c r="F11" s="2"/>
    </row>
    <row r="12" spans="4:6" ht="10.5">
      <c r="D12" s="2">
        <f t="shared" si="0"/>
        <v>10</v>
      </c>
      <c r="E12" s="8">
        <f t="shared" si="1"/>
        <v>1.8400888292586466</v>
      </c>
      <c r="F12" s="2"/>
    </row>
    <row r="13" spans="4:6" ht="10.5">
      <c r="D13" s="2">
        <f t="shared" si="0"/>
        <v>11</v>
      </c>
      <c r="E13" s="8">
        <f t="shared" si="1"/>
        <v>1.8248184705461556</v>
      </c>
      <c r="F13" s="2"/>
    </row>
    <row r="14" spans="4:6" ht="10.5">
      <c r="D14" s="2">
        <f t="shared" si="0"/>
        <v>12</v>
      </c>
      <c r="E14" s="8">
        <f t="shared" si="1"/>
        <v>1.809674836071919</v>
      </c>
      <c r="F14" s="2"/>
    </row>
    <row r="15" spans="4:6" ht="10.5">
      <c r="D15" s="2">
        <f t="shared" si="0"/>
        <v>13</v>
      </c>
      <c r="E15" s="8">
        <f t="shared" si="1"/>
        <v>1.7946568741885682</v>
      </c>
      <c r="F15" s="2"/>
    </row>
    <row r="16" spans="4:6" ht="10.5">
      <c r="D16" s="2">
        <f t="shared" si="0"/>
        <v>14</v>
      </c>
      <c r="E16" s="8">
        <f t="shared" si="1"/>
        <v>1.7797635419760476</v>
      </c>
      <c r="F16" s="2"/>
    </row>
    <row r="17" spans="4:6" ht="10.5">
      <c r="D17" s="2">
        <f t="shared" si="0"/>
        <v>15</v>
      </c>
      <c r="E17" s="8">
        <f t="shared" si="1"/>
        <v>1.764993805169191</v>
      </c>
      <c r="F17" s="2"/>
    </row>
    <row r="18" spans="4:6" ht="10.5">
      <c r="D18" s="2">
        <f t="shared" si="0"/>
        <v>16</v>
      </c>
      <c r="E18" s="8">
        <f t="shared" si="1"/>
        <v>1.750346638085895</v>
      </c>
      <c r="F18" s="2"/>
    </row>
    <row r="19" spans="4:6" ht="10.5">
      <c r="D19" s="2">
        <f t="shared" si="0"/>
        <v>17</v>
      </c>
      <c r="E19" s="8">
        <f t="shared" si="1"/>
        <v>1.7358210235558929</v>
      </c>
      <c r="F19" s="2"/>
    </row>
    <row r="20" spans="4:6" ht="10.5">
      <c r="D20" s="2">
        <f t="shared" si="0"/>
        <v>18</v>
      </c>
      <c r="E20" s="8">
        <f t="shared" si="1"/>
        <v>1.7214159528501156</v>
      </c>
      <c r="F20" s="2"/>
    </row>
    <row r="21" spans="4:6" ht="10.5">
      <c r="D21" s="2">
        <f t="shared" si="0"/>
        <v>19</v>
      </c>
      <c r="E21" s="8">
        <f t="shared" si="1"/>
        <v>1.707130425610642</v>
      </c>
      <c r="F21" s="2"/>
    </row>
    <row r="22" spans="4:6" ht="10.5">
      <c r="D22" s="2">
        <f t="shared" si="0"/>
        <v>20</v>
      </c>
      <c r="E22" s="8">
        <f t="shared" si="1"/>
        <v>1.6929634497812283</v>
      </c>
      <c r="F22" s="2"/>
    </row>
    <row r="23" spans="4:6" ht="10.5">
      <c r="D23" s="2">
        <f t="shared" si="0"/>
        <v>21</v>
      </c>
      <c r="E23" s="8">
        <f t="shared" si="1"/>
        <v>1.6789140415384147</v>
      </c>
      <c r="F23" s="2"/>
    </row>
    <row r="24" spans="4:6" ht="10.5">
      <c r="D24" s="2">
        <f t="shared" si="0"/>
        <v>22</v>
      </c>
      <c r="E24" s="8">
        <f t="shared" si="1"/>
        <v>1.6649812252232055</v>
      </c>
      <c r="F24" s="2"/>
    </row>
    <row r="25" spans="4:6" ht="10.5">
      <c r="D25" s="2">
        <f t="shared" si="0"/>
        <v>23</v>
      </c>
      <c r="E25" s="8">
        <f t="shared" si="1"/>
        <v>1.6511640332733122</v>
      </c>
      <c r="F25" s="2"/>
    </row>
    <row r="26" spans="4:6" ht="10.5">
      <c r="D26" s="2">
        <f t="shared" si="0"/>
        <v>24</v>
      </c>
      <c r="E26" s="8">
        <f t="shared" si="1"/>
        <v>1.6374615061559636</v>
      </c>
      <c r="F26" s="2"/>
    </row>
    <row r="27" spans="4:6" ht="10.5">
      <c r="D27" s="2">
        <v>0</v>
      </c>
      <c r="E27" s="8">
        <f>E26+Внесенная_доза__мг_л</f>
        <v>3.6374615061559634</v>
      </c>
      <c r="F27" s="2">
        <f>F2+1</f>
        <v>1</v>
      </c>
    </row>
    <row r="28" spans="4:6" ht="10.5">
      <c r="D28" s="2">
        <f aca="true" t="shared" si="2" ref="D28:D51">D27+1</f>
        <v>1</v>
      </c>
      <c r="E28" s="8">
        <f aca="true" t="shared" si="3" ref="E28:E51">(сут_2)*EXP(-Константа_элиминации_К*D28)+(Концентрация_в_заливаемой_воде__мг_л*Объем_протоки__л_в_сутки/24/Константа_элиминации_К/Объем_аквариума__л)*(1-EXP(-Константа_элиминации_К*D28))</f>
        <v>3.6072752775790216</v>
      </c>
      <c r="F28" s="2"/>
    </row>
    <row r="29" spans="4:6" ht="10.5">
      <c r="D29" s="2">
        <f t="shared" si="2"/>
        <v>2</v>
      </c>
      <c r="E29" s="8">
        <f t="shared" si="3"/>
        <v>3.5773395556793757</v>
      </c>
      <c r="F29" s="2"/>
    </row>
    <row r="30" spans="4:6" ht="10.5">
      <c r="D30" s="2">
        <f t="shared" si="2"/>
        <v>3</v>
      </c>
      <c r="E30" s="8">
        <f t="shared" si="3"/>
        <v>3.547652261575419</v>
      </c>
      <c r="F30" s="2"/>
    </row>
    <row r="31" spans="4:6" ht="10.5">
      <c r="D31" s="2">
        <f t="shared" si="2"/>
        <v>4</v>
      </c>
      <c r="E31" s="8">
        <f t="shared" si="3"/>
        <v>3.518211333637575</v>
      </c>
      <c r="F31" s="2"/>
    </row>
    <row r="32" spans="4:6" ht="10.5">
      <c r="D32" s="2">
        <f t="shared" si="2"/>
        <v>5</v>
      </c>
      <c r="E32" s="8">
        <f t="shared" si="3"/>
        <v>3.4890147273451264</v>
      </c>
      <c r="F32" s="2"/>
    </row>
    <row r="33" spans="4:6" ht="10.5">
      <c r="D33" s="2">
        <f t="shared" si="2"/>
        <v>6</v>
      </c>
      <c r="E33" s="8">
        <f t="shared" si="3"/>
        <v>3.4600604151442376</v>
      </c>
      <c r="F33" s="2"/>
    </row>
    <row r="34" spans="4:6" ht="10.5">
      <c r="D34" s="2">
        <f t="shared" si="2"/>
        <v>7</v>
      </c>
      <c r="E34" s="8">
        <f t="shared" si="3"/>
        <v>3.4313463863071463</v>
      </c>
      <c r="F34" s="2"/>
    </row>
    <row r="35" spans="4:6" ht="10.5">
      <c r="D35" s="2">
        <f t="shared" si="2"/>
        <v>8</v>
      </c>
      <c r="E35" s="8">
        <f t="shared" si="3"/>
        <v>3.402870646792533</v>
      </c>
      <c r="F35" s="2"/>
    </row>
    <row r="36" spans="4:6" ht="10.5">
      <c r="D36" s="2">
        <f t="shared" si="2"/>
        <v>9</v>
      </c>
      <c r="E36" s="8">
        <f t="shared" si="3"/>
        <v>3.3746312191070422</v>
      </c>
      <c r="F36" s="2"/>
    </row>
    <row r="37" spans="4:6" ht="10.5">
      <c r="D37" s="2">
        <f t="shared" si="2"/>
        <v>10</v>
      </c>
      <c r="E37" s="8">
        <f t="shared" si="3"/>
        <v>3.34662614216796</v>
      </c>
      <c r="F37" s="2"/>
    </row>
    <row r="38" spans="4:6" ht="10.5">
      <c r="D38" s="2">
        <f t="shared" si="2"/>
        <v>11</v>
      </c>
      <c r="E38" s="8">
        <f t="shared" si="3"/>
        <v>3.3188534711670203</v>
      </c>
      <c r="F38" s="2"/>
    </row>
    <row r="39" spans="4:6" ht="10.5">
      <c r="D39" s="2">
        <f t="shared" si="2"/>
        <v>12</v>
      </c>
      <c r="E39" s="8">
        <f t="shared" si="3"/>
        <v>3.2913112774353546</v>
      </c>
      <c r="F39" s="2"/>
    </row>
    <row r="40" spans="4:6" ht="10.5">
      <c r="D40" s="2">
        <f t="shared" si="2"/>
        <v>13</v>
      </c>
      <c r="E40" s="8">
        <f t="shared" si="3"/>
        <v>3.263997648309551</v>
      </c>
      <c r="F40" s="2"/>
    </row>
    <row r="41" spans="4:6" ht="10.5">
      <c r="D41" s="2">
        <f t="shared" si="2"/>
        <v>14</v>
      </c>
      <c r="E41" s="8">
        <f t="shared" si="3"/>
        <v>3.2369106869988333</v>
      </c>
      <c r="F41" s="2"/>
    </row>
    <row r="42" spans="4:6" ht="10.5">
      <c r="D42" s="2">
        <f t="shared" si="2"/>
        <v>15</v>
      </c>
      <c r="E42" s="8">
        <f t="shared" si="3"/>
        <v>3.210048512453335</v>
      </c>
      <c r="F42" s="2"/>
    </row>
    <row r="43" spans="4:6" ht="10.5">
      <c r="D43" s="2">
        <f t="shared" si="2"/>
        <v>16</v>
      </c>
      <c r="E43" s="8">
        <f t="shared" si="3"/>
        <v>3.183409259233473</v>
      </c>
      <c r="F43" s="2"/>
    </row>
    <row r="44" spans="4:6" ht="10.5">
      <c r="D44" s="2">
        <f t="shared" si="2"/>
        <v>17</v>
      </c>
      <c r="E44" s="8">
        <f t="shared" si="3"/>
        <v>3.156991077380402</v>
      </c>
      <c r="F44" s="2"/>
    </row>
    <row r="45" spans="4:6" ht="10.5">
      <c r="D45" s="2">
        <f t="shared" si="2"/>
        <v>18</v>
      </c>
      <c r="E45" s="8">
        <f t="shared" si="3"/>
        <v>3.1307921322875423</v>
      </c>
      <c r="F45" s="2"/>
    </row>
    <row r="46" spans="4:6" ht="10.5">
      <c r="D46" s="2">
        <f t="shared" si="2"/>
        <v>19</v>
      </c>
      <c r="E46" s="8">
        <f t="shared" si="3"/>
        <v>3.1048106045731787</v>
      </c>
      <c r="F46" s="2"/>
    </row>
    <row r="47" spans="4:6" ht="10.5">
      <c r="D47" s="2">
        <f t="shared" si="2"/>
        <v>20</v>
      </c>
      <c r="E47" s="8">
        <f t="shared" si="3"/>
        <v>3.0790446899541113</v>
      </c>
      <c r="F47" s="2"/>
    </row>
    <row r="48" spans="4:6" ht="10.5">
      <c r="D48" s="2">
        <f t="shared" si="2"/>
        <v>21</v>
      </c>
      <c r="E48" s="8">
        <f t="shared" si="3"/>
        <v>3.053492599120359</v>
      </c>
      <c r="F48" s="2"/>
    </row>
    <row r="49" spans="4:6" ht="10.5">
      <c r="D49" s="2">
        <f t="shared" si="2"/>
        <v>22</v>
      </c>
      <c r="E49" s="8">
        <f t="shared" si="3"/>
        <v>3.028152557610901</v>
      </c>
      <c r="F49" s="2"/>
    </row>
    <row r="50" spans="4:6" ht="10.5">
      <c r="D50" s="2">
        <f t="shared" si="2"/>
        <v>23</v>
      </c>
      <c r="E50" s="8">
        <f t="shared" si="3"/>
        <v>3.0030228056904487</v>
      </c>
      <c r="F50" s="2"/>
    </row>
    <row r="51" spans="4:6" ht="10.5">
      <c r="D51" s="2">
        <f t="shared" si="2"/>
        <v>24</v>
      </c>
      <c r="E51" s="8">
        <f t="shared" si="3"/>
        <v>2.978101598227242</v>
      </c>
      <c r="F51" s="2"/>
    </row>
    <row r="52" spans="4:6" ht="10.5">
      <c r="D52" s="2">
        <v>0</v>
      </c>
      <c r="E52" s="8">
        <f>E51+Внесенная_доза__мг_л</f>
        <v>4.9781015982272425</v>
      </c>
      <c r="F52" s="2">
        <f>F27+1</f>
        <v>2</v>
      </c>
    </row>
    <row r="53" spans="4:6" ht="10.5">
      <c r="D53" s="2">
        <f aca="true" t="shared" si="4" ref="D53:D76">D52+1</f>
        <v>1</v>
      </c>
      <c r="E53" s="8">
        <f aca="true" t="shared" si="5" ref="E53:E76">(сут_3)*EXP(-Константа_элиминации_К*D53)+(Концентрация_в_заливаемой_воде__мг_л*Объем_протоки__л_в_сутки/24/Константа_элиминации_К/Объем_аквариума__л)*(1-EXP(-Константа_элиминации_К*D53))</f>
        <v>4.936789789849611</v>
      </c>
      <c r="F53" s="2"/>
    </row>
    <row r="54" spans="4:6" ht="10.5">
      <c r="D54" s="2">
        <f t="shared" si="4"/>
        <v>2</v>
      </c>
      <c r="E54" s="8">
        <f t="shared" si="5"/>
        <v>4.895820816080263</v>
      </c>
      <c r="F54" s="2"/>
    </row>
    <row r="55" spans="4:6" ht="10.5">
      <c r="D55" s="2">
        <f t="shared" si="4"/>
        <v>3</v>
      </c>
      <c r="E55" s="8">
        <f t="shared" si="5"/>
        <v>4.855191831835114</v>
      </c>
      <c r="F55" s="2"/>
    </row>
    <row r="56" spans="4:6" ht="10.5">
      <c r="D56" s="2">
        <f t="shared" si="4"/>
        <v>4</v>
      </c>
      <c r="E56" s="8">
        <f t="shared" si="5"/>
        <v>4.814900015640595</v>
      </c>
      <c r="F56" s="2"/>
    </row>
    <row r="57" spans="4:6" ht="10.5">
      <c r="D57" s="2">
        <f t="shared" si="4"/>
        <v>5</v>
      </c>
      <c r="E57" s="8">
        <f t="shared" si="5"/>
        <v>4.774942569437722</v>
      </c>
      <c r="F57" s="2"/>
    </row>
    <row r="58" spans="4:6" ht="10.5">
      <c r="D58" s="2">
        <f t="shared" si="4"/>
        <v>6</v>
      </c>
      <c r="E58" s="8">
        <f t="shared" si="5"/>
        <v>4.735316718387785</v>
      </c>
      <c r="F58" s="2"/>
    </row>
    <row r="59" spans="4:6" ht="10.5">
      <c r="D59" s="2">
        <f t="shared" si="4"/>
        <v>7</v>
      </c>
      <c r="E59" s="8">
        <f t="shared" si="5"/>
        <v>4.696019710679646</v>
      </c>
      <c r="F59" s="2"/>
    </row>
    <row r="60" spans="4:6" ht="10.5">
      <c r="D60" s="2">
        <f t="shared" si="4"/>
        <v>8</v>
      </c>
      <c r="E60" s="8">
        <f t="shared" si="5"/>
        <v>4.657048817338645</v>
      </c>
      <c r="F60" s="2"/>
    </row>
    <row r="61" spans="4:6" ht="10.5">
      <c r="D61" s="2">
        <f t="shared" si="4"/>
        <v>9</v>
      </c>
      <c r="E61" s="8">
        <f t="shared" si="5"/>
        <v>4.618401332037083</v>
      </c>
      <c r="F61" s="2"/>
    </row>
    <row r="62" spans="4:6" ht="10.5">
      <c r="D62" s="2">
        <f t="shared" si="4"/>
        <v>10</v>
      </c>
      <c r="E62" s="8">
        <f t="shared" si="5"/>
        <v>4.580074570906282</v>
      </c>
      <c r="F62" s="2"/>
    </row>
    <row r="63" spans="4:6" ht="10.5">
      <c r="D63" s="2">
        <f t="shared" si="4"/>
        <v>11</v>
      </c>
      <c r="E63" s="8">
        <f t="shared" si="5"/>
        <v>4.5420658723502045</v>
      </c>
      <c r="F63" s="2"/>
    </row>
    <row r="64" spans="4:6" ht="10.5">
      <c r="D64" s="2">
        <f t="shared" si="4"/>
        <v>12</v>
      </c>
      <c r="E64" s="8">
        <f t="shared" si="5"/>
        <v>4.504372596860621</v>
      </c>
      <c r="F64" s="2"/>
    </row>
    <row r="65" spans="4:6" ht="10.5">
      <c r="D65" s="2">
        <f t="shared" si="4"/>
        <v>13</v>
      </c>
      <c r="E65" s="8">
        <f t="shared" si="5"/>
        <v>4.4669921268338095</v>
      </c>
      <c r="F65" s="2"/>
    </row>
    <row r="66" spans="4:6" ht="10.5">
      <c r="D66" s="2">
        <f t="shared" si="4"/>
        <v>14</v>
      </c>
      <c r="E66" s="8">
        <f t="shared" si="5"/>
        <v>4.42992186638877</v>
      </c>
      <c r="F66" s="2"/>
    </row>
    <row r="67" spans="4:6" ht="10.5">
      <c r="D67" s="2">
        <f t="shared" si="4"/>
        <v>15</v>
      </c>
      <c r="E67" s="8">
        <f t="shared" si="5"/>
        <v>4.393159241186966</v>
      </c>
      <c r="F67" s="2"/>
    </row>
    <row r="68" spans="4:6" ht="10.5">
      <c r="D68" s="2">
        <f t="shared" si="4"/>
        <v>16</v>
      </c>
      <c r="E68" s="8">
        <f t="shared" si="5"/>
        <v>4.356701698253537</v>
      </c>
      <c r="F68" s="2"/>
    </row>
    <row r="69" spans="4:6" ht="10.5">
      <c r="D69" s="2">
        <f t="shared" si="4"/>
        <v>17</v>
      </c>
      <c r="E69" s="8">
        <f t="shared" si="5"/>
        <v>4.320546705800019</v>
      </c>
      <c r="F69" s="2"/>
    </row>
    <row r="70" spans="4:6" ht="10.5">
      <c r="D70" s="2">
        <f t="shared" si="4"/>
        <v>18</v>
      </c>
      <c r="E70" s="8">
        <f t="shared" si="5"/>
        <v>4.2846917530485165</v>
      </c>
      <c r="F70" s="2"/>
    </row>
    <row r="71" spans="4:6" ht="10.5">
      <c r="D71" s="2">
        <f t="shared" si="4"/>
        <v>19</v>
      </c>
      <c r="E71" s="8">
        <f t="shared" si="5"/>
        <v>4.2491343500573455</v>
      </c>
      <c r="F71" s="2"/>
    </row>
    <row r="72" spans="4:6" ht="10.5">
      <c r="D72" s="2">
        <f t="shared" si="4"/>
        <v>20</v>
      </c>
      <c r="E72" s="8">
        <f t="shared" si="5"/>
        <v>4.21387202754812</v>
      </c>
      <c r="F72" s="2"/>
    </row>
    <row r="73" spans="4:6" ht="10.5">
      <c r="D73" s="2">
        <f t="shared" si="4"/>
        <v>21</v>
      </c>
      <c r="E73" s="8">
        <f t="shared" si="5"/>
        <v>4.178902336734271</v>
      </c>
      <c r="F73" s="2"/>
    </row>
    <row r="74" spans="4:6" ht="10.5">
      <c r="D74" s="2">
        <f t="shared" si="4"/>
        <v>22</v>
      </c>
      <c r="E74" s="8">
        <f t="shared" si="5"/>
        <v>4.144222849150996</v>
      </c>
      <c r="F74" s="2"/>
    </row>
    <row r="75" spans="4:6" ht="10.5">
      <c r="D75" s="2">
        <f t="shared" si="4"/>
        <v>23</v>
      </c>
      <c r="E75" s="8">
        <f t="shared" si="5"/>
        <v>4.1098311564866075</v>
      </c>
      <c r="F75" s="2"/>
    </row>
    <row r="76" spans="4:6" ht="10.5">
      <c r="D76" s="2">
        <f t="shared" si="4"/>
        <v>24</v>
      </c>
      <c r="E76" s="8">
        <f t="shared" si="5"/>
        <v>4.0757248704152955</v>
      </c>
      <c r="F76" s="2"/>
    </row>
    <row r="77" spans="4:6" ht="10.5">
      <c r="D77" s="2">
        <v>0</v>
      </c>
      <c r="E77" s="8">
        <f>E76+Внесенная_доза__мг_л</f>
        <v>6.0757248704152955</v>
      </c>
      <c r="F77" s="2">
        <f>F52+1</f>
        <v>3</v>
      </c>
    </row>
    <row r="78" spans="4:6" ht="10.5">
      <c r="D78" s="2">
        <f aca="true" t="shared" si="6" ref="D78:D101">D77+1</f>
        <v>1</v>
      </c>
      <c r="E78" s="8">
        <f aca="true" t="shared" si="7" ref="E78:E101">(сут_4)*EXP(-Константа_элиминации_К*D78)+(Концентрация_в_заливаемой_воде__мг_л*Объем_протоки__л_в_сутки/24/Константа_элиминации_К/Объем_аквариума__л)*(1-EXP(-Константа_элиминации_К*D78))</f>
        <v>6.0253042077090155</v>
      </c>
      <c r="F78" s="2"/>
    </row>
    <row r="79" spans="4:6" ht="10.5">
      <c r="D79" s="2">
        <f t="shared" si="6"/>
        <v>2</v>
      </c>
      <c r="E79" s="8">
        <f t="shared" si="7"/>
        <v>5.9753019713274895</v>
      </c>
      <c r="F79" s="2"/>
    </row>
    <row r="80" spans="4:6" ht="10.5">
      <c r="D80" s="2">
        <f t="shared" si="6"/>
        <v>3</v>
      </c>
      <c r="E80" s="8">
        <f t="shared" si="7"/>
        <v>5.925714688873095</v>
      </c>
      <c r="F80" s="2"/>
    </row>
    <row r="81" spans="4:6" ht="10.5">
      <c r="D81" s="2">
        <f t="shared" si="6"/>
        <v>4</v>
      </c>
      <c r="E81" s="8">
        <f t="shared" si="7"/>
        <v>5.8765389167646225</v>
      </c>
      <c r="F81" s="2"/>
    </row>
    <row r="82" spans="4:6" ht="10.5">
      <c r="D82" s="2">
        <f t="shared" si="6"/>
        <v>5</v>
      </c>
      <c r="E82" s="8">
        <f t="shared" si="7"/>
        <v>5.827771239998136</v>
      </c>
      <c r="F82" s="2"/>
    </row>
    <row r="83" spans="4:6" ht="10.5">
      <c r="D83" s="2">
        <f t="shared" si="6"/>
        <v>6</v>
      </c>
      <c r="E83" s="8">
        <f t="shared" si="7"/>
        <v>5.7794082719098165</v>
      </c>
      <c r="F83" s="2"/>
    </row>
    <row r="84" spans="4:6" ht="10.5">
      <c r="D84" s="2">
        <f t="shared" si="6"/>
        <v>7</v>
      </c>
      <c r="E84" s="8">
        <f t="shared" si="7"/>
        <v>5.731446653940778</v>
      </c>
      <c r="F84" s="2"/>
    </row>
    <row r="85" spans="4:6" ht="10.5">
      <c r="D85" s="2">
        <f t="shared" si="6"/>
        <v>8</v>
      </c>
      <c r="E85" s="8">
        <f t="shared" si="7"/>
        <v>5.68388305540383</v>
      </c>
      <c r="F85" s="2"/>
    </row>
    <row r="86" spans="4:6" ht="10.5">
      <c r="D86" s="2">
        <f t="shared" si="6"/>
        <v>9</v>
      </c>
      <c r="E86" s="8">
        <f t="shared" si="7"/>
        <v>5.636714173252181</v>
      </c>
      <c r="F86" s="2"/>
    </row>
    <row r="87" spans="4:6" ht="10.5">
      <c r="D87" s="2">
        <f t="shared" si="6"/>
        <v>10</v>
      </c>
      <c r="E87" s="8">
        <f t="shared" si="7"/>
        <v>5.589936731850062</v>
      </c>
      <c r="F87" s="2"/>
    </row>
    <row r="88" spans="4:6" ht="10.5">
      <c r="D88" s="2">
        <f t="shared" si="6"/>
        <v>11</v>
      </c>
      <c r="E88" s="8">
        <f t="shared" si="7"/>
        <v>5.54354748274524</v>
      </c>
      <c r="F88" s="2"/>
    </row>
    <row r="89" spans="4:6" ht="10.5">
      <c r="D89" s="2">
        <f t="shared" si="6"/>
        <v>12</v>
      </c>
      <c r="E89" s="8">
        <f t="shared" si="7"/>
        <v>5.497543204443441</v>
      </c>
      <c r="F89" s="2"/>
    </row>
    <row r="90" spans="4:6" ht="10.5">
      <c r="D90" s="2">
        <f t="shared" si="6"/>
        <v>13</v>
      </c>
      <c r="E90" s="8">
        <f t="shared" si="7"/>
        <v>5.451920702184629</v>
      </c>
      <c r="F90" s="2"/>
    </row>
    <row r="91" spans="4:6" ht="10.5">
      <c r="D91" s="2">
        <f t="shared" si="6"/>
        <v>14</v>
      </c>
      <c r="E91" s="8">
        <f t="shared" si="7"/>
        <v>5.406676807721144</v>
      </c>
      <c r="F91" s="2"/>
    </row>
    <row r="92" spans="4:6" ht="10.5">
      <c r="D92" s="2">
        <f t="shared" si="6"/>
        <v>15</v>
      </c>
      <c r="E92" s="8">
        <f t="shared" si="7"/>
        <v>5.361808379097691</v>
      </c>
      <c r="F92" s="2"/>
    </row>
    <row r="93" spans="4:6" ht="10.5">
      <c r="D93" s="2">
        <f t="shared" si="6"/>
        <v>16</v>
      </c>
      <c r="E93" s="8">
        <f t="shared" si="7"/>
        <v>5.317312300433136</v>
      </c>
      <c r="F93" s="2"/>
    </row>
    <row r="94" spans="4:6" ht="10.5">
      <c r="D94" s="2">
        <f t="shared" si="6"/>
        <v>17</v>
      </c>
      <c r="E94" s="8">
        <f t="shared" si="7"/>
        <v>5.273185481704136</v>
      </c>
      <c r="F94" s="2"/>
    </row>
    <row r="95" spans="4:6" ht="10.5">
      <c r="D95" s="2">
        <f t="shared" si="6"/>
        <v>18</v>
      </c>
      <c r="E95" s="8">
        <f t="shared" si="7"/>
        <v>5.229424858530545</v>
      </c>
      <c r="F95" s="2"/>
    </row>
    <row r="96" spans="4:6" ht="10.5">
      <c r="D96" s="2">
        <f t="shared" si="6"/>
        <v>19</v>
      </c>
      <c r="E96" s="8">
        <f t="shared" si="7"/>
        <v>5.186027391962614</v>
      </c>
      <c r="F96" s="2"/>
    </row>
    <row r="97" spans="4:6" ht="10.5">
      <c r="D97" s="2">
        <f t="shared" si="6"/>
        <v>20</v>
      </c>
      <c r="E97" s="8">
        <f t="shared" si="7"/>
        <v>5.142990068269943</v>
      </c>
      <c r="F97" s="2"/>
    </row>
    <row r="98" spans="4:6" ht="10.5">
      <c r="D98" s="2">
        <f t="shared" si="6"/>
        <v>21</v>
      </c>
      <c r="E98" s="8">
        <f t="shared" si="7"/>
        <v>5.100309898732203</v>
      </c>
      <c r="F98" s="2"/>
    </row>
    <row r="99" spans="4:6" ht="10.5">
      <c r="D99" s="2">
        <f t="shared" si="6"/>
        <v>22</v>
      </c>
      <c r="E99" s="8">
        <f t="shared" si="7"/>
        <v>5.05798391943158</v>
      </c>
      <c r="F99" s="2"/>
    </row>
    <row r="100" spans="4:6" ht="10.5">
      <c r="D100" s="2">
        <f t="shared" si="6"/>
        <v>23</v>
      </c>
      <c r="E100" s="8">
        <f t="shared" si="7"/>
        <v>5.016009191046946</v>
      </c>
      <c r="F100" s="2"/>
    </row>
    <row r="101" spans="4:6" ht="10.5">
      <c r="D101" s="2">
        <f t="shared" si="6"/>
        <v>24</v>
      </c>
      <c r="E101" s="8">
        <f t="shared" si="7"/>
        <v>4.974382798649739</v>
      </c>
      <c r="F101" s="2"/>
    </row>
    <row r="102" spans="4:6" ht="10.5">
      <c r="D102" s="2">
        <v>0</v>
      </c>
      <c r="E102" s="8">
        <f>E101+Внесенная_доза__мг_л</f>
        <v>6.974382798649739</v>
      </c>
      <c r="F102" s="2">
        <f>F77+1</f>
        <v>4</v>
      </c>
    </row>
    <row r="103" spans="4:6" ht="10.5">
      <c r="D103" s="2">
        <f aca="true" t="shared" si="8" ref="D103:D126">D102+1</f>
        <v>1</v>
      </c>
      <c r="E103" s="8">
        <f aca="true" t="shared" si="9" ref="E103:E126">(сут_5)*EXP(-Константа_элиминации_К*D103)+(Концентрация_в_заливаемой_воде__мг_л*Объем_протоки__л_в_сутки/24/Константа_элиминации_К/Объем_аквариума__л)*(1-EXP(-Константа_элиминации_К*D103))</f>
        <v>6.916504436779287</v>
      </c>
      <c r="F103" s="2"/>
    </row>
    <row r="104" spans="4:6" ht="10.5">
      <c r="D104" s="2">
        <f t="shared" si="8"/>
        <v>2</v>
      </c>
      <c r="E104" s="8">
        <f t="shared" si="9"/>
        <v>6.85910639049654</v>
      </c>
      <c r="F104" s="2"/>
    </row>
    <row r="105" spans="4:6" ht="10.5">
      <c r="D105" s="2">
        <f t="shared" si="8"/>
        <v>3</v>
      </c>
      <c r="E105" s="8">
        <f t="shared" si="9"/>
        <v>6.8021846738029925</v>
      </c>
      <c r="F105" s="2"/>
    </row>
    <row r="106" spans="4:6" ht="10.5">
      <c r="D106" s="2">
        <f t="shared" si="8"/>
        <v>4</v>
      </c>
      <c r="E106" s="8">
        <f t="shared" si="9"/>
        <v>6.7457353337787795</v>
      </c>
      <c r="F106" s="2"/>
    </row>
    <row r="107" spans="4:6" ht="10.5">
      <c r="D107" s="2">
        <f t="shared" si="8"/>
        <v>5</v>
      </c>
      <c r="E107" s="8">
        <f t="shared" si="9"/>
        <v>6.689754450308154</v>
      </c>
      <c r="F107" s="2"/>
    </row>
    <row r="108" spans="4:6" ht="10.5">
      <c r="D108" s="2">
        <f t="shared" si="8"/>
        <v>6</v>
      </c>
      <c r="E108" s="8">
        <f t="shared" si="9"/>
        <v>6.63423813580727</v>
      </c>
      <c r="F108" s="2"/>
    </row>
    <row r="109" spans="4:6" ht="10.5">
      <c r="D109" s="2">
        <f t="shared" si="8"/>
        <v>7</v>
      </c>
      <c r="E109" s="8">
        <f t="shared" si="9"/>
        <v>6.579182534954197</v>
      </c>
      <c r="F109" s="2"/>
    </row>
    <row r="110" spans="4:6" ht="10.5">
      <c r="D110" s="2">
        <f t="shared" si="8"/>
        <v>8</v>
      </c>
      <c r="E110" s="8">
        <f t="shared" si="9"/>
        <v>6.524583824421193</v>
      </c>
      <c r="F110" s="2"/>
    </row>
    <row r="111" spans="4:6" ht="10.5">
      <c r="D111" s="2">
        <f t="shared" si="8"/>
        <v>9</v>
      </c>
      <c r="E111" s="8">
        <f t="shared" si="9"/>
        <v>6.470438212609198</v>
      </c>
      <c r="F111" s="2"/>
    </row>
    <row r="112" spans="4:6" ht="10.5">
      <c r="D112" s="2">
        <f t="shared" si="8"/>
        <v>10</v>
      </c>
      <c r="E112" s="8">
        <f t="shared" si="9"/>
        <v>6.41674193938452</v>
      </c>
      <c r="F112" s="2"/>
    </row>
    <row r="113" spans="4:6" ht="10.5">
      <c r="D113" s="2">
        <f t="shared" si="8"/>
        <v>11</v>
      </c>
      <c r="E113" s="8">
        <f t="shared" si="9"/>
        <v>6.363491275817716</v>
      </c>
      <c r="F113" s="2"/>
    </row>
    <row r="114" spans="4:6" ht="10.5">
      <c r="D114" s="2">
        <f t="shared" si="8"/>
        <v>12</v>
      </c>
      <c r="E114" s="8">
        <f t="shared" si="9"/>
        <v>6.310682523924639</v>
      </c>
      <c r="F114" s="2"/>
    </row>
    <row r="115" spans="4:6" ht="10.5">
      <c r="D115" s="2">
        <f t="shared" si="8"/>
        <v>13</v>
      </c>
      <c r="E115" s="8">
        <f t="shared" si="9"/>
        <v>6.258312016409629</v>
      </c>
      <c r="F115" s="2"/>
    </row>
    <row r="116" spans="4:6" ht="10.5">
      <c r="D116" s="2">
        <f t="shared" si="8"/>
        <v>14</v>
      </c>
      <c r="E116" s="8">
        <f t="shared" si="9"/>
        <v>6.206376116410839</v>
      </c>
      <c r="F116" s="2"/>
    </row>
    <row r="117" spans="4:6" ht="10.5">
      <c r="D117" s="2">
        <f t="shared" si="8"/>
        <v>15</v>
      </c>
      <c r="E117" s="8">
        <f t="shared" si="9"/>
        <v>6.154871217247677</v>
      </c>
      <c r="F117" s="2"/>
    </row>
    <row r="118" spans="4:6" ht="10.5">
      <c r="D118" s="2">
        <f t="shared" si="8"/>
        <v>16</v>
      </c>
      <c r="E118" s="8">
        <f t="shared" si="9"/>
        <v>6.103793742170333</v>
      </c>
      <c r="F118" s="2"/>
    </row>
    <row r="119" spans="4:6" ht="10.5">
      <c r="D119" s="2">
        <f t="shared" si="8"/>
        <v>17</v>
      </c>
      <c r="E119" s="8">
        <f t="shared" si="9"/>
        <v>6.053140144111401</v>
      </c>
      <c r="F119" s="2"/>
    </row>
    <row r="120" spans="4:6" ht="10.5">
      <c r="D120" s="2">
        <f t="shared" si="8"/>
        <v>18</v>
      </c>
      <c r="E120" s="8">
        <f t="shared" si="9"/>
        <v>6.002906905439548</v>
      </c>
      <c r="F120" s="2"/>
    </row>
    <row r="121" spans="4:6" ht="10.5">
      <c r="D121" s="2">
        <f t="shared" si="8"/>
        <v>19</v>
      </c>
      <c r="E121" s="8">
        <f t="shared" si="9"/>
        <v>5.9530905377152346</v>
      </c>
      <c r="F121" s="2"/>
    </row>
    <row r="122" spans="4:6" ht="10.5">
      <c r="D122" s="2">
        <f t="shared" si="8"/>
        <v>20</v>
      </c>
      <c r="E122" s="8">
        <f t="shared" si="9"/>
        <v>5.90368758144846</v>
      </c>
      <c r="F122" s="2"/>
    </row>
    <row r="123" spans="4:6" ht="10.5">
      <c r="D123" s="2">
        <f t="shared" si="8"/>
        <v>21</v>
      </c>
      <c r="E123" s="8">
        <f t="shared" si="9"/>
        <v>5.8546946058585165</v>
      </c>
      <c r="F123" s="2"/>
    </row>
    <row r="124" spans="4:6" ht="10.5">
      <c r="D124" s="2">
        <f t="shared" si="8"/>
        <v>22</v>
      </c>
      <c r="E124" s="8">
        <f t="shared" si="9"/>
        <v>5.806108208635745</v>
      </c>
      <c r="F124" s="2"/>
    </row>
    <row r="125" spans="4:6" ht="10.5">
      <c r="D125" s="2">
        <f t="shared" si="8"/>
        <v>23</v>
      </c>
      <c r="E125" s="8">
        <f t="shared" si="9"/>
        <v>5.757925015705257</v>
      </c>
      <c r="F125" s="2"/>
    </row>
    <row r="126" spans="4:6" ht="10.5">
      <c r="D126" s="2">
        <f t="shared" si="8"/>
        <v>24</v>
      </c>
      <c r="E126" s="8">
        <f t="shared" si="9"/>
        <v>5.710141680992623</v>
      </c>
      <c r="F126" s="2"/>
    </row>
    <row r="127" spans="4:6" ht="10.5">
      <c r="D127" s="2">
        <v>0</v>
      </c>
      <c r="E127" s="8">
        <f>E126+Внесенная_доза__мг_л</f>
        <v>7.710141680992623</v>
      </c>
      <c r="F127" s="2">
        <f>F102+1</f>
        <v>5</v>
      </c>
    </row>
    <row r="128" spans="4:6" ht="10.5">
      <c r="D128" s="2">
        <f aca="true" t="shared" si="10" ref="D128:D151">D127+1</f>
        <v>1</v>
      </c>
      <c r="E128" s="8">
        <f aca="true" t="shared" si="11" ref="E128:E151">(сут_6)*EXP(-Константа_элиминации_К*D128)+(Концентрация_в_заливаемой_воде__мг_л*Объем_протоки__л_в_сутки/24/Константа_элиминации_К/Объем_аквариума__л)*(1-EXP(-Константа_элиминации_К*D128))</f>
        <v>7.646157471469261</v>
      </c>
      <c r="F128" s="2"/>
    </row>
    <row r="129" spans="4:6" ht="10.5">
      <c r="D129" s="2">
        <f t="shared" si="10"/>
        <v>2</v>
      </c>
      <c r="E129" s="8">
        <f t="shared" si="11"/>
        <v>7.582704248176465</v>
      </c>
      <c r="F129" s="2"/>
    </row>
    <row r="130" spans="4:6" ht="10.5">
      <c r="D130" s="2">
        <f t="shared" si="10"/>
        <v>3</v>
      </c>
      <c r="E130" s="8">
        <f t="shared" si="11"/>
        <v>7.519777604614896</v>
      </c>
      <c r="F130" s="2"/>
    </row>
    <row r="131" spans="4:6" ht="10.5">
      <c r="D131" s="2">
        <f t="shared" si="10"/>
        <v>4</v>
      </c>
      <c r="E131" s="8">
        <f t="shared" si="11"/>
        <v>7.457373170853463</v>
      </c>
      <c r="F131" s="2"/>
    </row>
    <row r="132" spans="4:6" ht="10.5">
      <c r="D132" s="2">
        <f t="shared" si="10"/>
        <v>5</v>
      </c>
      <c r="E132" s="8">
        <f t="shared" si="11"/>
        <v>7.395486613225852</v>
      </c>
      <c r="F132" s="2"/>
    </row>
    <row r="133" spans="4:6" ht="10.5">
      <c r="D133" s="2">
        <f t="shared" si="10"/>
        <v>6</v>
      </c>
      <c r="E133" s="8">
        <f t="shared" si="11"/>
        <v>7.334113634029581</v>
      </c>
      <c r="F133" s="2"/>
    </row>
    <row r="134" spans="4:6" ht="10.5">
      <c r="D134" s="2">
        <f t="shared" si="10"/>
        <v>7</v>
      </c>
      <c r="E134" s="8">
        <f t="shared" si="11"/>
        <v>7.273249971227539</v>
      </c>
      <c r="F134" s="2"/>
    </row>
    <row r="135" spans="4:6" ht="10.5">
      <c r="D135" s="2">
        <f t="shared" si="10"/>
        <v>8</v>
      </c>
      <c r="E135" s="8">
        <f t="shared" si="11"/>
        <v>7.212891398152018</v>
      </c>
      <c r="F135" s="2"/>
    </row>
    <row r="136" spans="4:6" ht="10.5">
      <c r="D136" s="2">
        <f t="shared" si="10"/>
        <v>9</v>
      </c>
      <c r="E136" s="8">
        <f t="shared" si="11"/>
        <v>7.153033723211186</v>
      </c>
      <c r="F136" s="2"/>
    </row>
    <row r="137" spans="4:6" ht="10.5">
      <c r="D137" s="2">
        <f t="shared" si="10"/>
        <v>10</v>
      </c>
      <c r="E137" s="8">
        <f t="shared" si="11"/>
        <v>7.0936727895980045</v>
      </c>
      <c r="F137" s="2"/>
    </row>
    <row r="138" spans="4:6" ht="10.5">
      <c r="D138" s="2">
        <f t="shared" si="10"/>
        <v>11</v>
      </c>
      <c r="E138" s="8">
        <f t="shared" si="11"/>
        <v>7.034804475001562</v>
      </c>
      <c r="F138" s="2"/>
    </row>
    <row r="139" spans="4:6" ht="10.5">
      <c r="D139" s="2">
        <f t="shared" si="10"/>
        <v>12</v>
      </c>
      <c r="E139" s="8">
        <f t="shared" si="11"/>
        <v>6.976424691320798</v>
      </c>
      <c r="F139" s="2"/>
    </row>
    <row r="140" spans="4:6" ht="10.5">
      <c r="D140" s="2">
        <f t="shared" si="10"/>
        <v>13</v>
      </c>
      <c r="E140" s="8">
        <f t="shared" si="11"/>
        <v>6.918529384380607</v>
      </c>
      <c r="F140" s="2"/>
    </row>
    <row r="141" spans="4:6" ht="10.5">
      <c r="D141" s="2">
        <f t="shared" si="10"/>
        <v>14</v>
      </c>
      <c r="E141" s="8">
        <f t="shared" si="11"/>
        <v>6.861114533650294</v>
      </c>
      <c r="F141" s="2"/>
    </row>
    <row r="142" spans="4:6" ht="10.5">
      <c r="D142" s="2">
        <f t="shared" si="10"/>
        <v>15</v>
      </c>
      <c r="E142" s="8">
        <f t="shared" si="11"/>
        <v>6.804176151964376</v>
      </c>
      <c r="F142" s="2"/>
    </row>
    <row r="143" spans="4:6" ht="10.5">
      <c r="D143" s="2">
        <f t="shared" si="10"/>
        <v>16</v>
      </c>
      <c r="E143" s="8">
        <f t="shared" si="11"/>
        <v>6.7477102852456845</v>
      </c>
      <c r="F143" s="2"/>
    </row>
    <row r="144" spans="4:6" ht="10.5">
      <c r="D144" s="2">
        <f t="shared" si="10"/>
        <v>17</v>
      </c>
      <c r="E144" s="8">
        <f t="shared" si="11"/>
        <v>6.6917130122307835</v>
      </c>
      <c r="F144" s="2"/>
    </row>
    <row r="145" spans="4:6" ht="10.5">
      <c r="D145" s="2">
        <f t="shared" si="10"/>
        <v>18</v>
      </c>
      <c r="E145" s="8">
        <f t="shared" si="11"/>
        <v>6.636180444197654</v>
      </c>
      <c r="F145" s="2"/>
    </row>
    <row r="146" spans="4:6" ht="10.5">
      <c r="D146" s="2">
        <f t="shared" si="10"/>
        <v>19</v>
      </c>
      <c r="E146" s="8">
        <f t="shared" si="11"/>
        <v>6.581108724695644</v>
      </c>
      <c r="F146" s="2"/>
    </row>
    <row r="147" spans="4:6" ht="10.5">
      <c r="D147" s="2">
        <f t="shared" si="10"/>
        <v>20</v>
      </c>
      <c r="E147" s="8">
        <f t="shared" si="11"/>
        <v>6.5264940292776545</v>
      </c>
      <c r="F147" s="2"/>
    </row>
    <row r="148" spans="4:6" ht="10.5">
      <c r="D148" s="2">
        <f t="shared" si="10"/>
        <v>21</v>
      </c>
      <c r="E148" s="8">
        <f t="shared" si="11"/>
        <v>6.472332565234556</v>
      </c>
      <c r="F148" s="2"/>
    </row>
    <row r="149" spans="4:6" ht="10.5">
      <c r="D149" s="2">
        <f t="shared" si="10"/>
        <v>22</v>
      </c>
      <c r="E149" s="8">
        <f t="shared" si="11"/>
        <v>6.418620571331801</v>
      </c>
      <c r="F149" s="2"/>
    </row>
    <row r="150" spans="4:6" ht="10.5">
      <c r="D150" s="2">
        <f t="shared" si="10"/>
        <v>23</v>
      </c>
      <c r="E150" s="8">
        <f t="shared" si="11"/>
        <v>6.365354317548228</v>
      </c>
      <c r="F150" s="2"/>
    </row>
    <row r="151" spans="4:6" ht="10.5">
      <c r="D151" s="2">
        <f t="shared" si="10"/>
        <v>24</v>
      </c>
      <c r="E151" s="8">
        <f t="shared" si="11"/>
        <v>6.312530104817027</v>
      </c>
      <c r="F151" s="2"/>
    </row>
    <row r="152" spans="4:6" ht="10.5">
      <c r="D152" s="2">
        <v>0</v>
      </c>
      <c r="E152" s="8">
        <f>E151+Внесенная_доза__мг_л</f>
        <v>8.312530104817027</v>
      </c>
      <c r="F152" s="2">
        <f>F127+1</f>
        <v>6</v>
      </c>
    </row>
    <row r="153" spans="4:6" ht="10.5">
      <c r="D153" s="2">
        <f aca="true" t="shared" si="12" ref="D153:D176">D152+1</f>
        <v>1</v>
      </c>
      <c r="E153" s="8">
        <f aca="true" t="shared" si="13" ref="E153:E176">(сут_7)*EXP(-Константа_элиминации_К*D153)+(Концентрация_в_заливаемой_воде__мг_л*Объем_протоки__л_в_сутки/24/Константа_элиминации_К/Объем_аквариума__л)*(1-EXP(-Константа_элиминации_К*D153))</f>
        <v>8.243546850046616</v>
      </c>
      <c r="F153" s="2"/>
    </row>
    <row r="154" spans="4:6" ht="10.5">
      <c r="D154" s="2">
        <f t="shared" si="12"/>
        <v>2</v>
      </c>
      <c r="E154" s="8">
        <f t="shared" si="13"/>
        <v>8.175136067120365</v>
      </c>
      <c r="F154" s="2"/>
    </row>
    <row r="155" spans="4:6" ht="10.5">
      <c r="D155" s="2">
        <f t="shared" si="12"/>
        <v>3</v>
      </c>
      <c r="E155" s="8">
        <f t="shared" si="13"/>
        <v>8.10729300526196</v>
      </c>
      <c r="F155" s="2"/>
    </row>
    <row r="156" spans="4:6" ht="10.5">
      <c r="D156" s="2">
        <f t="shared" si="12"/>
        <v>4</v>
      </c>
      <c r="E156" s="8">
        <f t="shared" si="13"/>
        <v>8.040012953120405</v>
      </c>
      <c r="F156" s="2"/>
    </row>
    <row r="157" spans="4:6" ht="10.5">
      <c r="D157" s="2">
        <f t="shared" si="12"/>
        <v>5</v>
      </c>
      <c r="E157" s="8">
        <f t="shared" si="13"/>
        <v>7.973291238442811</v>
      </c>
      <c r="F157" s="2"/>
    </row>
    <row r="158" spans="4:6" ht="10.5">
      <c r="D158" s="2">
        <f t="shared" si="12"/>
        <v>6</v>
      </c>
      <c r="E158" s="8">
        <f t="shared" si="13"/>
        <v>7.907123227749961</v>
      </c>
      <c r="F158" s="2"/>
    </row>
    <row r="159" spans="4:6" ht="10.5">
      <c r="D159" s="2">
        <f t="shared" si="12"/>
        <v>7</v>
      </c>
      <c r="E159" s="8">
        <f t="shared" si="13"/>
        <v>7.841504326014517</v>
      </c>
      <c r="F159" s="2"/>
    </row>
    <row r="160" spans="4:6" ht="10.5">
      <c r="D160" s="2">
        <f t="shared" si="12"/>
        <v>8</v>
      </c>
      <c r="E160" s="8">
        <f t="shared" si="13"/>
        <v>7.776429976341935</v>
      </c>
      <c r="F160" s="2"/>
    </row>
    <row r="161" spans="4:6" ht="10.5">
      <c r="D161" s="2">
        <f t="shared" si="12"/>
        <v>9</v>
      </c>
      <c r="E161" s="8">
        <f t="shared" si="13"/>
        <v>7.711895659653999</v>
      </c>
      <c r="F161" s="2"/>
    </row>
    <row r="162" spans="4:6" ht="10.5">
      <c r="D162" s="2">
        <f t="shared" si="12"/>
        <v>10</v>
      </c>
      <c r="E162" s="8">
        <f t="shared" si="13"/>
        <v>7.647896894375009</v>
      </c>
      <c r="F162" s="2"/>
    </row>
    <row r="163" spans="4:6" ht="10.5">
      <c r="D163" s="2">
        <f t="shared" si="12"/>
        <v>11</v>
      </c>
      <c r="E163" s="8">
        <f t="shared" si="13"/>
        <v>7.584429236120541</v>
      </c>
      <c r="F163" s="2"/>
    </row>
    <row r="164" spans="4:6" ht="10.5">
      <c r="D164" s="2">
        <f t="shared" si="12"/>
        <v>12</v>
      </c>
      <c r="E164" s="8">
        <f t="shared" si="13"/>
        <v>7.521488277388823</v>
      </c>
      <c r="F164" s="2"/>
    </row>
    <row r="165" spans="4:6" ht="10.5">
      <c r="D165" s="2">
        <f t="shared" si="12"/>
        <v>13</v>
      </c>
      <c r="E165" s="8">
        <f t="shared" si="13"/>
        <v>7.4590696472546485</v>
      </c>
      <c r="F165" s="2"/>
    </row>
    <row r="166" spans="4:6" ht="10.5">
      <c r="D166" s="2">
        <f t="shared" si="12"/>
        <v>14</v>
      </c>
      <c r="E166" s="8">
        <f t="shared" si="13"/>
        <v>7.397169011065839</v>
      </c>
      <c r="F166" s="2"/>
    </row>
    <row r="167" spans="4:6" ht="10.5">
      <c r="D167" s="2">
        <f t="shared" si="12"/>
        <v>15</v>
      </c>
      <c r="E167" s="8">
        <f t="shared" si="13"/>
        <v>7.335782070142229</v>
      </c>
      <c r="F167" s="2"/>
    </row>
    <row r="168" spans="4:6" ht="10.5">
      <c r="D168" s="2">
        <f t="shared" si="12"/>
        <v>16</v>
      </c>
      <c r="E168" s="8">
        <f t="shared" si="13"/>
        <v>7.274904561477138</v>
      </c>
      <c r="F168" s="2"/>
    </row>
    <row r="169" spans="4:6" ht="10.5">
      <c r="D169" s="2">
        <f t="shared" si="12"/>
        <v>17</v>
      </c>
      <c r="E169" s="8">
        <f t="shared" si="13"/>
        <v>7.214532257441332</v>
      </c>
      <c r="F169" s="2"/>
    </row>
    <row r="170" spans="4:6" ht="10.5">
      <c r="D170" s="2">
        <f t="shared" si="12"/>
        <v>18</v>
      </c>
      <c r="E170" s="8">
        <f t="shared" si="13"/>
        <v>7.154660965489437</v>
      </c>
      <c r="F170" s="2"/>
    </row>
    <row r="171" spans="4:6" ht="10.5">
      <c r="D171" s="2">
        <f t="shared" si="12"/>
        <v>19</v>
      </c>
      <c r="E171" s="8">
        <f t="shared" si="13"/>
        <v>7.095286527868783</v>
      </c>
      <c r="F171" s="2"/>
    </row>
    <row r="172" spans="4:6" ht="10.5">
      <c r="D172" s="2">
        <f t="shared" si="12"/>
        <v>20</v>
      </c>
      <c r="E172" s="8">
        <f t="shared" si="13"/>
        <v>7.036404821330675</v>
      </c>
      <c r="F172" s="2"/>
    </row>
    <row r="173" spans="4:6" ht="10.5">
      <c r="D173" s="2">
        <f t="shared" si="12"/>
        <v>21</v>
      </c>
      <c r="E173" s="8">
        <f t="shared" si="13"/>
        <v>6.978011756844048</v>
      </c>
      <c r="F173" s="2"/>
    </row>
    <row r="174" spans="4:6" ht="10.5">
      <c r="D174" s="2">
        <f t="shared" si="12"/>
        <v>22</v>
      </c>
      <c r="E174" s="8">
        <f t="shared" si="13"/>
        <v>6.920103279311517</v>
      </c>
      <c r="F174" s="2"/>
    </row>
    <row r="175" spans="4:6" ht="10.5">
      <c r="D175" s="2">
        <f t="shared" si="12"/>
        <v>23</v>
      </c>
      <c r="E175" s="8">
        <f t="shared" si="13"/>
        <v>6.862675367287755</v>
      </c>
      <c r="F175" s="2"/>
    </row>
    <row r="176" spans="4:6" ht="10.5">
      <c r="D176" s="2">
        <f t="shared" si="12"/>
        <v>24</v>
      </c>
      <c r="E176" s="8">
        <f t="shared" si="13"/>
        <v>6.8057240327002395</v>
      </c>
      <c r="F176" s="2"/>
    </row>
    <row r="177" spans="4:6" ht="10.5">
      <c r="D177" s="2">
        <v>0</v>
      </c>
      <c r="E177" s="8">
        <f>E176+Внесенная_доза__мг_л</f>
        <v>8.80572403270024</v>
      </c>
      <c r="F177" s="2">
        <f>F152+1</f>
        <v>7</v>
      </c>
    </row>
    <row r="178" spans="4:6" ht="10.5">
      <c r="D178" s="2">
        <f aca="true" t="shared" si="14" ref="D178:D201">D177+1</f>
        <v>1</v>
      </c>
      <c r="E178" s="8">
        <f aca="true" t="shared" si="15" ref="E178:E201">(сут_8)*EXP(-Константа_элиминации_К*D178)+(Концентрация_в_заливаемой_воде__мг_л*Объем_протоки__л_в_сутки/24/Константа_элиминации_К/Объем_аквариума__л)*(1-EXP(-Константа_элиминации_К*D178))</f>
        <v>8.732647905850044</v>
      </c>
      <c r="F178" s="2"/>
    </row>
    <row r="179" spans="4:6" ht="10.5">
      <c r="D179" s="2">
        <f t="shared" si="14"/>
        <v>2</v>
      </c>
      <c r="E179" s="8">
        <f t="shared" si="15"/>
        <v>8.660178216391662</v>
      </c>
      <c r="F179" s="2"/>
    </row>
    <row r="180" spans="4:6" ht="10.5">
      <c r="D180" s="2">
        <f t="shared" si="14"/>
        <v>3</v>
      </c>
      <c r="E180" s="8">
        <f t="shared" si="15"/>
        <v>8.588309931678646</v>
      </c>
      <c r="F180" s="2"/>
    </row>
    <row r="181" spans="4:6" ht="10.5">
      <c r="D181" s="2">
        <f t="shared" si="14"/>
        <v>4</v>
      </c>
      <c r="E181" s="8">
        <f t="shared" si="15"/>
        <v>8.51703806082901</v>
      </c>
      <c r="F181" s="2"/>
    </row>
    <row r="182" spans="4:6" ht="10.5">
      <c r="D182" s="2">
        <f t="shared" si="14"/>
        <v>5</v>
      </c>
      <c r="E182" s="8">
        <f t="shared" si="15"/>
        <v>8.446357654378634</v>
      </c>
      <c r="F182" s="2"/>
    </row>
    <row r="183" spans="4:6" ht="10.5">
      <c r="D183" s="2">
        <f t="shared" si="14"/>
        <v>6</v>
      </c>
      <c r="E183" s="8">
        <f t="shared" si="15"/>
        <v>8.376263803937556</v>
      </c>
      <c r="F183" s="2"/>
    </row>
    <row r="184" spans="4:6" ht="10.5">
      <c r="D184" s="2">
        <f t="shared" si="14"/>
        <v>7</v>
      </c>
      <c r="E184" s="8">
        <f t="shared" si="15"/>
        <v>8.306751641849102</v>
      </c>
      <c r="F184" s="2"/>
    </row>
    <row r="185" spans="4:6" ht="10.5">
      <c r="D185" s="2">
        <f t="shared" si="14"/>
        <v>8</v>
      </c>
      <c r="E185" s="8">
        <f t="shared" si="15"/>
        <v>8.237816340851861</v>
      </c>
      <c r="F185" s="2"/>
    </row>
    <row r="186" spans="4:6" ht="10.5">
      <c r="D186" s="2">
        <f t="shared" si="14"/>
        <v>9</v>
      </c>
      <c r="E186" s="8">
        <f t="shared" si="15"/>
        <v>8.169453113744444</v>
      </c>
      <c r="F186" s="2"/>
    </row>
    <row r="187" spans="4:6" ht="10.5">
      <c r="D187" s="2">
        <f t="shared" si="14"/>
        <v>10</v>
      </c>
      <c r="E187" s="8">
        <f t="shared" si="15"/>
        <v>8.101657213053057</v>
      </c>
      <c r="F187" s="2"/>
    </row>
    <row r="188" spans="4:6" ht="10.5">
      <c r="D188" s="2">
        <f t="shared" si="14"/>
        <v>11</v>
      </c>
      <c r="E188" s="8">
        <f t="shared" si="15"/>
        <v>8.03442393070179</v>
      </c>
      <c r="F188" s="2"/>
    </row>
    <row r="189" spans="4:6" ht="10.5">
      <c r="D189" s="2">
        <f t="shared" si="14"/>
        <v>12</v>
      </c>
      <c r="E189" s="8">
        <f t="shared" si="15"/>
        <v>7.9677485976856826</v>
      </c>
      <c r="F189" s="2"/>
    </row>
    <row r="190" spans="4:6" ht="10.5">
      <c r="D190" s="2">
        <f t="shared" si="14"/>
        <v>13</v>
      </c>
      <c r="E190" s="8">
        <f t="shared" si="15"/>
        <v>7.901626583746483</v>
      </c>
      <c r="F190" s="2"/>
    </row>
    <row r="191" spans="4:6" ht="10.5">
      <c r="D191" s="2">
        <f t="shared" si="14"/>
        <v>14</v>
      </c>
      <c r="E191" s="8">
        <f t="shared" si="15"/>
        <v>7.836053297051093</v>
      </c>
      <c r="F191" s="2"/>
    </row>
    <row r="192" spans="4:6" ht="10.5">
      <c r="D192" s="2">
        <f t="shared" si="14"/>
        <v>15</v>
      </c>
      <c r="E192" s="8">
        <f t="shared" si="15"/>
        <v>7.7710241838726954</v>
      </c>
      <c r="F192" s="2"/>
    </row>
    <row r="193" spans="4:6" ht="10.5">
      <c r="D193" s="2">
        <f t="shared" si="14"/>
        <v>16</v>
      </c>
      <c r="E193" s="8">
        <f t="shared" si="15"/>
        <v>7.706534728274518</v>
      </c>
      <c r="F193" s="2"/>
    </row>
    <row r="194" spans="4:6" ht="10.5">
      <c r="D194" s="2">
        <f t="shared" si="14"/>
        <v>17</v>
      </c>
      <c r="E194" s="8">
        <f t="shared" si="15"/>
        <v>7.642580451796228</v>
      </c>
      <c r="F194" s="2"/>
    </row>
    <row r="195" spans="4:6" ht="10.5">
      <c r="D195" s="2">
        <f t="shared" si="14"/>
        <v>18</v>
      </c>
      <c r="E195" s="8">
        <f t="shared" si="15"/>
        <v>7.579156913142923</v>
      </c>
      <c r="F195" s="2"/>
    </row>
    <row r="196" spans="4:6" ht="10.5">
      <c r="D196" s="2">
        <f t="shared" si="14"/>
        <v>19</v>
      </c>
      <c r="E196" s="8">
        <f t="shared" si="15"/>
        <v>7.516259707876711</v>
      </c>
      <c r="F196" s="2"/>
    </row>
    <row r="197" spans="4:6" ht="10.5">
      <c r="D197" s="2">
        <f t="shared" si="14"/>
        <v>20</v>
      </c>
      <c r="E197" s="8">
        <f t="shared" si="15"/>
        <v>7.453884468110834</v>
      </c>
      <c r="F197" s="2"/>
    </row>
    <row r="198" spans="4:6" ht="10.5">
      <c r="D198" s="2">
        <f t="shared" si="14"/>
        <v>21</v>
      </c>
      <c r="E198" s="8">
        <f t="shared" si="15"/>
        <v>7.392026862206354</v>
      </c>
      <c r="F198" s="2"/>
    </row>
    <row r="199" spans="4:6" ht="10.5">
      <c r="D199" s="2">
        <f t="shared" si="14"/>
        <v>22</v>
      </c>
      <c r="E199" s="8">
        <f t="shared" si="15"/>
        <v>7.330682594471336</v>
      </c>
      <c r="F199" s="2"/>
    </row>
    <row r="200" spans="4:6" ht="10.5">
      <c r="D200" s="2">
        <f t="shared" si="14"/>
        <v>23</v>
      </c>
      <c r="E200" s="8">
        <f t="shared" si="15"/>
        <v>7.269847404862532</v>
      </c>
      <c r="F200" s="2"/>
    </row>
    <row r="201" spans="4:6" ht="10.5">
      <c r="D201" s="2">
        <f t="shared" si="14"/>
        <v>24</v>
      </c>
      <c r="E201" s="8">
        <f t="shared" si="15"/>
        <v>7.209517068689551</v>
      </c>
      <c r="F201" s="2"/>
    </row>
    <row r="202" spans="4:6" ht="10.5">
      <c r="D202" s="2">
        <v>0</v>
      </c>
      <c r="E202" s="8">
        <f>E201+Внесенная_доза__мг_л</f>
        <v>9.20951706868955</v>
      </c>
      <c r="F202" s="2">
        <f>F177+1</f>
        <v>8</v>
      </c>
    </row>
    <row r="203" spans="4:6" ht="10.5">
      <c r="D203" s="2">
        <f aca="true" t="shared" si="16" ref="D203:D226">D202+1</f>
        <v>1</v>
      </c>
      <c r="E203" s="8">
        <f aca="true" t="shared" si="17" ref="E203:E226">(сут_9)*EXP(-Константа_элиминации_К*D203)+(Концентрация_в_заливаемой_воде__мг_л*Объем_протоки__л_в_сутки/24/Константа_элиминации_К/Объем_аквариума__л)*(1-EXP(-Константа_элиминации_К*D203))</f>
        <v>9.133089981599218</v>
      </c>
      <c r="F203" s="2"/>
    </row>
    <row r="204" spans="4:6" ht="10.5">
      <c r="D204" s="2">
        <f t="shared" si="16"/>
        <v>2</v>
      </c>
      <c r="E204" s="8">
        <f t="shared" si="17"/>
        <v>9.057297140539113</v>
      </c>
      <c r="F204" s="2"/>
    </row>
    <row r="205" spans="4:6" ht="10.5">
      <c r="D205" s="2">
        <f t="shared" si="16"/>
        <v>3</v>
      </c>
      <c r="E205" s="8">
        <f t="shared" si="17"/>
        <v>8.982133282087032</v>
      </c>
      <c r="F205" s="2"/>
    </row>
    <row r="206" spans="4:6" ht="10.5">
      <c r="D206" s="2">
        <f t="shared" si="16"/>
        <v>4</v>
      </c>
      <c r="E206" s="8">
        <f t="shared" si="17"/>
        <v>8.90759318650038</v>
      </c>
      <c r="F206" s="2"/>
    </row>
    <row r="207" spans="4:6" ht="10.5">
      <c r="D207" s="2">
        <f t="shared" si="16"/>
        <v>5</v>
      </c>
      <c r="E207" s="8">
        <f t="shared" si="17"/>
        <v>8.83367167735367</v>
      </c>
      <c r="F207" s="2"/>
    </row>
    <row r="208" spans="4:6" ht="10.5">
      <c r="D208" s="2">
        <f t="shared" si="16"/>
        <v>6</v>
      </c>
      <c r="E208" s="8">
        <f t="shared" si="17"/>
        <v>8.760363621179064</v>
      </c>
      <c r="F208" s="2"/>
    </row>
    <row r="209" spans="4:6" ht="10.5">
      <c r="D209" s="2">
        <f t="shared" si="16"/>
        <v>7</v>
      </c>
      <c r="E209" s="8">
        <f t="shared" si="17"/>
        <v>8.687663927109861</v>
      </c>
      <c r="F209" s="2"/>
    </row>
    <row r="210" spans="4:6" ht="10.5">
      <c r="D210" s="2">
        <f t="shared" si="16"/>
        <v>8</v>
      </c>
      <c r="E210" s="8">
        <f t="shared" si="17"/>
        <v>8.615567546526984</v>
      </c>
      <c r="F210" s="2"/>
    </row>
    <row r="211" spans="4:6" ht="10.5">
      <c r="D211" s="2">
        <f t="shared" si="16"/>
        <v>9</v>
      </c>
      <c r="E211" s="8">
        <f t="shared" si="17"/>
        <v>8.544069472708358</v>
      </c>
      <c r="F211" s="2"/>
    </row>
    <row r="212" spans="4:6" ht="10.5">
      <c r="D212" s="2">
        <f t="shared" si="16"/>
        <v>10</v>
      </c>
      <c r="E212" s="8">
        <f t="shared" si="17"/>
        <v>8.473164740481238</v>
      </c>
      <c r="F212" s="2"/>
    </row>
    <row r="213" spans="4:6" ht="10.5">
      <c r="D213" s="2">
        <f t="shared" si="16"/>
        <v>11</v>
      </c>
      <c r="E213" s="8">
        <f t="shared" si="17"/>
        <v>8.402848425877389</v>
      </c>
      <c r="F213" s="2"/>
    </row>
    <row r="214" spans="4:6" ht="10.5">
      <c r="D214" s="2">
        <f t="shared" si="16"/>
        <v>12</v>
      </c>
      <c r="E214" s="8">
        <f t="shared" si="17"/>
        <v>8.333115645791151</v>
      </c>
      <c r="F214" s="2"/>
    </row>
    <row r="215" spans="4:6" ht="10.5">
      <c r="D215" s="2">
        <f t="shared" si="16"/>
        <v>13</v>
      </c>
      <c r="E215" s="8">
        <f t="shared" si="17"/>
        <v>8.263961557640327</v>
      </c>
      <c r="F215" s="2"/>
    </row>
    <row r="216" spans="4:6" ht="10.5">
      <c r="D216" s="2">
        <f t="shared" si="16"/>
        <v>14</v>
      </c>
      <c r="E216" s="8">
        <f t="shared" si="17"/>
        <v>8.19538135902989</v>
      </c>
      <c r="F216" s="2"/>
    </row>
    <row r="217" spans="4:6" ht="10.5">
      <c r="D217" s="2">
        <f t="shared" si="16"/>
        <v>15</v>
      </c>
      <c r="E217" s="8">
        <f t="shared" si="17"/>
        <v>8.127370287418492</v>
      </c>
      <c r="F217" s="2"/>
    </row>
    <row r="218" spans="4:6" ht="10.5">
      <c r="D218" s="2">
        <f t="shared" si="16"/>
        <v>16</v>
      </c>
      <c r="E218" s="8">
        <f t="shared" si="17"/>
        <v>8.05992361978771</v>
      </c>
      <c r="F218" s="2"/>
    </row>
    <row r="219" spans="4:6" ht="10.5">
      <c r="D219" s="2">
        <f t="shared" si="16"/>
        <v>17</v>
      </c>
      <c r="E219" s="8">
        <f t="shared" si="17"/>
        <v>7.99303667231408</v>
      </c>
      <c r="F219" s="2"/>
    </row>
    <row r="220" spans="4:6" ht="10.5">
      <c r="D220" s="2">
        <f t="shared" si="16"/>
        <v>18</v>
      </c>
      <c r="E220" s="8">
        <f t="shared" si="17"/>
        <v>7.9267048000438125</v>
      </c>
      <c r="F220" s="2"/>
    </row>
    <row r="221" spans="4:6" ht="10.5">
      <c r="D221" s="2">
        <f t="shared" si="16"/>
        <v>19</v>
      </c>
      <c r="E221" s="8">
        <f t="shared" si="17"/>
        <v>7.860923396570232</v>
      </c>
      <c r="F221" s="2"/>
    </row>
    <row r="222" spans="4:6" ht="10.5">
      <c r="D222" s="2">
        <f t="shared" si="16"/>
        <v>20</v>
      </c>
      <c r="E222" s="8">
        <f t="shared" si="17"/>
        <v>7.7956878937138825</v>
      </c>
      <c r="F222" s="2"/>
    </row>
    <row r="223" spans="4:6" ht="10.5">
      <c r="D223" s="2">
        <f t="shared" si="16"/>
        <v>21</v>
      </c>
      <c r="E223" s="8">
        <f t="shared" si="17"/>
        <v>7.730993761205293</v>
      </c>
      <c r="F223" s="2"/>
    </row>
    <row r="224" spans="4:6" ht="10.5">
      <c r="D224" s="2">
        <f t="shared" si="16"/>
        <v>22</v>
      </c>
      <c r="E224" s="8">
        <f t="shared" si="17"/>
        <v>7.666836506370375</v>
      </c>
      <c r="F224" s="2"/>
    </row>
    <row r="225" spans="4:6" ht="10.5">
      <c r="D225" s="2">
        <f t="shared" si="16"/>
        <v>23</v>
      </c>
      <c r="E225" s="8">
        <f t="shared" si="17"/>
        <v>7.603211673818424</v>
      </c>
      <c r="F225" s="2"/>
    </row>
    <row r="226" spans="4:6" ht="10.5">
      <c r="D226" s="2">
        <f t="shared" si="16"/>
        <v>24</v>
      </c>
      <c r="E226" s="8">
        <f t="shared" si="17"/>
        <v>7.540114845132723</v>
      </c>
      <c r="F226" s="2"/>
    </row>
    <row r="227" spans="4:6" ht="10.5">
      <c r="D227" s="2">
        <v>0</v>
      </c>
      <c r="E227" s="8">
        <f>E226+Внесенная_доза__мг_л</f>
        <v>9.540114845132724</v>
      </c>
      <c r="F227" s="2">
        <f>F202+1</f>
        <v>9</v>
      </c>
    </row>
    <row r="228" spans="4:6" ht="10.5">
      <c r="D228" s="2">
        <f aca="true" t="shared" si="18" ref="D228:D251">D227+1</f>
        <v>1</v>
      </c>
      <c r="E228" s="8">
        <f aca="true" t="shared" si="19" ref="E228:E251">(сут_10)*EXP(-Константа_элиминации_К*D228)+(Концентрация_в_заливаемой_воде__мг_л*Объем_протоки__л_в_сутки/24/Константа_элиминации_К/Объем_аквариума__л)*(1-EXP(-Константа_элиминации_К*D228))</f>
        <v>9.460944223841452</v>
      </c>
      <c r="F228" s="2"/>
    </row>
    <row r="229" spans="4:6" ht="10.5">
      <c r="D229" s="2">
        <f t="shared" si="18"/>
        <v>2</v>
      </c>
      <c r="E229" s="8">
        <f t="shared" si="19"/>
        <v>9.382430616367875</v>
      </c>
      <c r="F229" s="2"/>
    </row>
    <row r="230" spans="4:6" ht="10.5">
      <c r="D230" s="2">
        <f t="shared" si="18"/>
        <v>3</v>
      </c>
      <c r="E230" s="8">
        <f t="shared" si="19"/>
        <v>9.304568570346587</v>
      </c>
      <c r="F230" s="2"/>
    </row>
    <row r="231" spans="4:6" ht="10.5">
      <c r="D231" s="2">
        <f t="shared" si="18"/>
        <v>4</v>
      </c>
      <c r="E231" s="8">
        <f t="shared" si="19"/>
        <v>9.227352678659768</v>
      </c>
      <c r="F231" s="2"/>
    </row>
    <row r="232" spans="4:6" ht="10.5">
      <c r="D232" s="2">
        <f t="shared" si="18"/>
        <v>5</v>
      </c>
      <c r="E232" s="8">
        <f t="shared" si="19"/>
        <v>9.150777579061687</v>
      </c>
      <c r="F232" s="2"/>
    </row>
    <row r="233" spans="4:6" ht="10.5">
      <c r="D233" s="2">
        <f t="shared" si="18"/>
        <v>6</v>
      </c>
      <c r="E233" s="8">
        <f t="shared" si="19"/>
        <v>9.07483795380632</v>
      </c>
      <c r="F233" s="2"/>
    </row>
    <row r="234" spans="4:6" ht="10.5">
      <c r="D234" s="2">
        <f t="shared" si="18"/>
        <v>7</v>
      </c>
      <c r="E234" s="8">
        <f t="shared" si="19"/>
        <v>8.99952852927806</v>
      </c>
      <c r="F234" s="2"/>
    </row>
    <row r="235" spans="4:6" ht="10.5">
      <c r="D235" s="2">
        <f t="shared" si="18"/>
        <v>8</v>
      </c>
      <c r="E235" s="8">
        <f t="shared" si="19"/>
        <v>8.924844075625494</v>
      </c>
      <c r="F235" s="2"/>
    </row>
    <row r="236" spans="4:6" ht="10.5">
      <c r="D236" s="2">
        <f t="shared" si="18"/>
        <v>9</v>
      </c>
      <c r="E236" s="8">
        <f t="shared" si="19"/>
        <v>8.850779406398216</v>
      </c>
      <c r="F236" s="2"/>
    </row>
    <row r="237" spans="4:6" ht="10.5">
      <c r="D237" s="2">
        <f t="shared" si="18"/>
        <v>10</v>
      </c>
      <c r="E237" s="8">
        <f t="shared" si="19"/>
        <v>8.777329378186653</v>
      </c>
      <c r="F237" s="2"/>
    </row>
    <row r="238" spans="4:6" ht="10.5">
      <c r="D238" s="2">
        <f t="shared" si="18"/>
        <v>11</v>
      </c>
      <c r="E238" s="8">
        <f t="shared" si="19"/>
        <v>8.704488890264885</v>
      </c>
      <c r="F238" s="2"/>
    </row>
    <row r="239" spans="4:6" ht="10.5">
      <c r="D239" s="2">
        <f t="shared" si="18"/>
        <v>12</v>
      </c>
      <c r="E239" s="8">
        <f t="shared" si="19"/>
        <v>8.632252884236422</v>
      </c>
      <c r="F239" s="2"/>
    </row>
    <row r="240" spans="4:6" ht="10.5">
      <c r="D240" s="2">
        <f t="shared" si="18"/>
        <v>13</v>
      </c>
      <c r="E240" s="8">
        <f t="shared" si="19"/>
        <v>8.560616343682925</v>
      </c>
      <c r="F240" s="2"/>
    </row>
    <row r="241" spans="4:6" ht="10.5">
      <c r="D241" s="2">
        <f t="shared" si="18"/>
        <v>14</v>
      </c>
      <c r="E241" s="8">
        <f t="shared" si="19"/>
        <v>8.489574293815844</v>
      </c>
      <c r="F241" s="2"/>
    </row>
    <row r="242" spans="4:6" ht="10.5">
      <c r="D242" s="2">
        <f t="shared" si="18"/>
        <v>15</v>
      </c>
      <c r="E242" s="8">
        <f t="shared" si="19"/>
        <v>8.419121801130947</v>
      </c>
      <c r="F242" s="2"/>
    </row>
    <row r="243" spans="4:6" ht="10.5">
      <c r="D243" s="2">
        <f t="shared" si="18"/>
        <v>16</v>
      </c>
      <c r="E243" s="8">
        <f t="shared" si="19"/>
        <v>8.3492539730657</v>
      </c>
      <c r="F243" s="2"/>
    </row>
    <row r="244" spans="4:6" ht="10.5">
      <c r="D244" s="2">
        <f t="shared" si="18"/>
        <v>17</v>
      </c>
      <c r="E244" s="8">
        <f t="shared" si="19"/>
        <v>8.279965957659526</v>
      </c>
      <c r="F244" s="2"/>
    </row>
    <row r="245" spans="4:6" ht="10.5">
      <c r="D245" s="2">
        <f t="shared" si="18"/>
        <v>18</v>
      </c>
      <c r="E245" s="8">
        <f t="shared" si="19"/>
        <v>8.21125294321684</v>
      </c>
      <c r="F245" s="2"/>
    </row>
    <row r="246" spans="4:6" ht="10.5">
      <c r="D246" s="2">
        <f t="shared" si="18"/>
        <v>19</v>
      </c>
      <c r="E246" s="8">
        <f t="shared" si="19"/>
        <v>8.143110157972917</v>
      </c>
      <c r="F246" s="2"/>
    </row>
    <row r="247" spans="4:6" ht="10.5">
      <c r="D247" s="2">
        <f t="shared" si="18"/>
        <v>20</v>
      </c>
      <c r="E247" s="8">
        <f t="shared" si="19"/>
        <v>8.075532869762503</v>
      </c>
      <c r="F247" s="2"/>
    </row>
    <row r="248" spans="4:6" ht="10.5">
      <c r="D248" s="2">
        <f t="shared" si="18"/>
        <v>21</v>
      </c>
      <c r="E248" s="8">
        <f t="shared" si="19"/>
        <v>8.008516385691204</v>
      </c>
      <c r="F248" s="2"/>
    </row>
    <row r="249" spans="4:6" ht="10.5">
      <c r="D249" s="2">
        <f t="shared" si="18"/>
        <v>22</v>
      </c>
      <c r="E249" s="8">
        <f t="shared" si="19"/>
        <v>7.942056051809587</v>
      </c>
      <c r="F249" s="2"/>
    </row>
    <row r="250" spans="4:6" ht="10.5">
      <c r="D250" s="2">
        <f t="shared" si="18"/>
        <v>23</v>
      </c>
      <c r="E250" s="8">
        <f t="shared" si="19"/>
        <v>7.876147252789974</v>
      </c>
      <c r="F250" s="2"/>
    </row>
    <row r="251" spans="4:6" ht="10.5">
      <c r="D251" s="2">
        <f t="shared" si="18"/>
        <v>24</v>
      </c>
      <c r="E251" s="8">
        <f t="shared" si="19"/>
        <v>7.8107854116059485</v>
      </c>
      <c r="F251" s="2"/>
    </row>
  </sheetData>
  <sheetProtection sheet="1" objects="1" scenarios="1"/>
  <mergeCells count="1"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</sheetPr>
  <dimension ref="A1:G25"/>
  <sheetViews>
    <sheetView workbookViewId="0" topLeftCell="A1">
      <selection activeCell="L12" sqref="L12"/>
    </sheetView>
  </sheetViews>
  <sheetFormatPr defaultColWidth="9.00390625" defaultRowHeight="12.75"/>
  <cols>
    <col min="1" max="16384" width="9.125" style="10" customWidth="1"/>
  </cols>
  <sheetData>
    <row r="1" spans="1:7" ht="12.75">
      <c r="A1" s="12" t="s">
        <v>13</v>
      </c>
      <c r="B1" s="12"/>
      <c r="C1" s="12"/>
      <c r="D1" s="12"/>
      <c r="E1" s="12"/>
      <c r="F1" s="12"/>
      <c r="G1" s="12"/>
    </row>
    <row r="2" spans="1:7" ht="12.75">
      <c r="A2" s="12"/>
      <c r="B2" s="12"/>
      <c r="C2" s="12"/>
      <c r="D2" s="12"/>
      <c r="E2" s="12"/>
      <c r="F2" s="12"/>
      <c r="G2" s="12"/>
    </row>
    <row r="3" spans="1:7" ht="12.75">
      <c r="A3" s="12"/>
      <c r="B3" s="12"/>
      <c r="C3" s="12"/>
      <c r="D3" s="12"/>
      <c r="E3" s="12"/>
      <c r="F3" s="12"/>
      <c r="G3" s="12"/>
    </row>
    <row r="4" spans="1:7" ht="12.75">
      <c r="A4" s="12"/>
      <c r="B4" s="12"/>
      <c r="C4" s="12"/>
      <c r="D4" s="12"/>
      <c r="E4" s="12"/>
      <c r="F4" s="12"/>
      <c r="G4" s="12"/>
    </row>
    <row r="5" spans="1:7" ht="12.75">
      <c r="A5" s="12"/>
      <c r="B5" s="12"/>
      <c r="C5" s="12"/>
      <c r="D5" s="12"/>
      <c r="E5" s="12"/>
      <c r="F5" s="12"/>
      <c r="G5" s="12"/>
    </row>
    <row r="6" spans="1:7" ht="12.75">
      <c r="A6" s="12"/>
      <c r="B6" s="12"/>
      <c r="C6" s="12"/>
      <c r="D6" s="12"/>
      <c r="E6" s="12"/>
      <c r="F6" s="12"/>
      <c r="G6" s="12"/>
    </row>
    <row r="7" spans="1:7" ht="12.75">
      <c r="A7" s="12"/>
      <c r="B7" s="12"/>
      <c r="C7" s="12"/>
      <c r="D7" s="12"/>
      <c r="E7" s="12"/>
      <c r="F7" s="12"/>
      <c r="G7" s="12"/>
    </row>
    <row r="8" spans="1:7" ht="12.75">
      <c r="A8" s="12"/>
      <c r="B8" s="12"/>
      <c r="C8" s="12"/>
      <c r="D8" s="12"/>
      <c r="E8" s="12"/>
      <c r="F8" s="12"/>
      <c r="G8" s="12"/>
    </row>
    <row r="9" spans="1:7" ht="12.75">
      <c r="A9" s="12"/>
      <c r="B9" s="12"/>
      <c r="C9" s="12"/>
      <c r="D9" s="12"/>
      <c r="E9" s="12"/>
      <c r="F9" s="12"/>
      <c r="G9" s="12"/>
    </row>
    <row r="10" spans="1:7" ht="12.75">
      <c r="A10" s="12"/>
      <c r="B10" s="12"/>
      <c r="C10" s="12"/>
      <c r="D10" s="12"/>
      <c r="E10" s="12"/>
      <c r="F10" s="12"/>
      <c r="G10" s="12"/>
    </row>
    <row r="11" spans="1:7" ht="12.75">
      <c r="A11" s="12"/>
      <c r="B11" s="12"/>
      <c r="C11" s="12"/>
      <c r="D11" s="12"/>
      <c r="E11" s="12"/>
      <c r="F11" s="12"/>
      <c r="G11" s="12"/>
    </row>
    <row r="12" spans="1:7" ht="12.75">
      <c r="A12" s="12"/>
      <c r="B12" s="12"/>
      <c r="C12" s="12"/>
      <c r="D12" s="12"/>
      <c r="E12" s="12"/>
      <c r="F12" s="12"/>
      <c r="G12" s="12"/>
    </row>
    <row r="13" spans="1:7" ht="12.75">
      <c r="A13" s="12"/>
      <c r="B13" s="12"/>
      <c r="C13" s="12"/>
      <c r="D13" s="12"/>
      <c r="E13" s="12"/>
      <c r="F13" s="12"/>
      <c r="G13" s="12"/>
    </row>
    <row r="14" spans="1:7" ht="12.75">
      <c r="A14" s="12" t="s">
        <v>12</v>
      </c>
      <c r="B14" s="12"/>
      <c r="C14" s="12"/>
      <c r="D14" s="12"/>
      <c r="E14" s="12"/>
      <c r="F14" s="12"/>
      <c r="G14" s="12"/>
    </row>
    <row r="15" spans="1:7" ht="12.75">
      <c r="A15" s="12"/>
      <c r="B15" s="12"/>
      <c r="C15" s="12"/>
      <c r="D15" s="12"/>
      <c r="E15" s="12"/>
      <c r="F15" s="12"/>
      <c r="G15" s="12"/>
    </row>
    <row r="16" spans="1:7" ht="12.75">
      <c r="A16" s="12"/>
      <c r="B16" s="12"/>
      <c r="C16" s="12"/>
      <c r="D16" s="12"/>
      <c r="E16" s="12"/>
      <c r="F16" s="12"/>
      <c r="G16" s="12"/>
    </row>
    <row r="17" spans="1:7" ht="12.75">
      <c r="A17" s="12"/>
      <c r="B17" s="12"/>
      <c r="C17" s="12"/>
      <c r="D17" s="12"/>
      <c r="E17" s="12"/>
      <c r="F17" s="12"/>
      <c r="G17" s="12"/>
    </row>
    <row r="18" spans="1:7" ht="12.75">
      <c r="A18" s="12"/>
      <c r="B18" s="12"/>
      <c r="C18" s="12"/>
      <c r="D18" s="12"/>
      <c r="E18" s="12"/>
      <c r="F18" s="12"/>
      <c r="G18" s="12"/>
    </row>
    <row r="19" spans="1:7" ht="12.75">
      <c r="A19" s="12"/>
      <c r="B19" s="12"/>
      <c r="C19" s="12"/>
      <c r="D19" s="12"/>
      <c r="E19" s="12"/>
      <c r="F19" s="12"/>
      <c r="G19" s="12"/>
    </row>
    <row r="20" spans="1:7" ht="12.75">
      <c r="A20" s="12"/>
      <c r="B20" s="12"/>
      <c r="C20" s="12"/>
      <c r="D20" s="12"/>
      <c r="E20" s="12"/>
      <c r="F20" s="12"/>
      <c r="G20" s="12"/>
    </row>
    <row r="21" spans="1:7" ht="12.75">
      <c r="A21" s="12"/>
      <c r="B21" s="12"/>
      <c r="C21" s="12"/>
      <c r="D21" s="12"/>
      <c r="E21" s="12"/>
      <c r="F21" s="12"/>
      <c r="G21" s="12"/>
    </row>
    <row r="22" spans="1:7" ht="12.75">
      <c r="A22" s="12"/>
      <c r="B22" s="12"/>
      <c r="C22" s="12"/>
      <c r="D22" s="12"/>
      <c r="E22" s="12"/>
      <c r="F22" s="12"/>
      <c r="G22" s="12"/>
    </row>
    <row r="23" spans="1:7" ht="12.75">
      <c r="A23" s="12" t="s">
        <v>14</v>
      </c>
      <c r="B23" s="12"/>
      <c r="C23" s="12"/>
      <c r="D23" s="12"/>
      <c r="E23" s="12"/>
      <c r="F23" s="12"/>
      <c r="G23" s="12"/>
    </row>
    <row r="24" spans="1:7" ht="12.75">
      <c r="A24" s="12" t="s">
        <v>15</v>
      </c>
      <c r="B24" s="12"/>
      <c r="C24" s="12"/>
      <c r="D24" s="12"/>
      <c r="E24" s="12"/>
      <c r="F24" s="12"/>
      <c r="G24" s="12"/>
    </row>
    <row r="25" spans="1:7" ht="12.75">
      <c r="A25" s="12" t="s">
        <v>16</v>
      </c>
      <c r="B25" s="12"/>
      <c r="C25" s="12"/>
      <c r="D25" s="12"/>
      <c r="E25" s="12"/>
      <c r="F25" s="12"/>
      <c r="G25" s="12"/>
    </row>
  </sheetData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Юсупов</dc:creator>
  <cp:keywords/>
  <dc:description/>
  <cp:lastModifiedBy>Юсупов</cp:lastModifiedBy>
  <dcterms:created xsi:type="dcterms:W3CDTF">2006-11-14T23:40:38Z</dcterms:created>
  <dcterms:modified xsi:type="dcterms:W3CDTF">2007-04-01T20:10:28Z</dcterms:modified>
  <cp:category/>
  <cp:version/>
  <cp:contentType/>
  <cp:contentStatus/>
</cp:coreProperties>
</file>